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MAYRASSIS BELLO\LISTADOS DE PARTIDAS - SONIA\"/>
    </mc:Choice>
  </mc:AlternateContent>
  <bookViews>
    <workbookView xWindow="0" yWindow="3600" windowWidth="20490" windowHeight="4155" tabRatio="1000"/>
  </bookViews>
  <sheets>
    <sheet name="PRESUPUESTO  (2)" sheetId="4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_________qw1" localSheetId="0">comp [2]custo!$I$997:$J$997</definedName>
    <definedName name="__________________qw1">comp [2]custo!$I$997:$J$997</definedName>
    <definedName name="________________qw1" localSheetId="0">comp [2]custo!$I$997:$J$997</definedName>
    <definedName name="________________qw1">comp [2]custo!$I$997:$J$997</definedName>
    <definedName name="_______________qw1" localSheetId="0">comp [2]custo!$I$997:$J$997</definedName>
    <definedName name="_______________qw1">comp [2]custo!$I$997:$J$997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qw1" localSheetId="0">comp [2]custo!$I$997:$J$997</definedName>
    <definedName name="____________qw1">comp [2]custo!$I$997:$J$997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qw1" localSheetId="0">comp [2]custo!$I$997:$J$997</definedName>
    <definedName name="___________qw1">comp [2]custo!$I$997:$J$997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qw1" localSheetId="0">comp [2]custo!$I$997:$J$997</definedName>
    <definedName name="_________qw1">comp [2]custo!$I$997:$J$997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#REF!</definedName>
    <definedName name="________F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 localSheetId="0">#REF!</definedName>
    <definedName name="_______PAG1">#REF!</definedName>
    <definedName name="_______qw1" localSheetId="0">comp [2]custo!$I$997:$J$997</definedName>
    <definedName name="_______qw1">comp [2]custo!$I$997:$J$997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qw1" localSheetId="0">comp [2]custo!$I$997:$J$997</definedName>
    <definedName name="_____qw1">comp [2]custo!$I$997:$J$997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C2" localSheetId="0">#REF!</definedName>
    <definedName name="___ZC2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C2" localSheetId="0">#REF!</definedName>
    <definedName name="__ZC2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'PRESUPUESTO  (2)'!$A$4:$F$4</definedName>
    <definedName name="_FIN50" localSheetId="0">#REF!</definedName>
    <definedName name="_FIN50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[9]MOJornal!$D$41</definedName>
    <definedName name="_OP2AL">[9]MOJornal!$D$51</definedName>
    <definedName name="_OP3AL">[9]MOJornal!$D$61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2">[10]analisis!$G$2477</definedName>
    <definedName name="_pl316">[10]analisis!$G$2513</definedName>
    <definedName name="_pl38">[10]analisis!$G$2486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5">[11]Sheet5!$E:$E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[12]Factura!#REF!</definedName>
    <definedName name="_tax1">[12]Factura!#REF!</definedName>
    <definedName name="_tax2" localSheetId="0">[12]Factura!#REF!</definedName>
    <definedName name="_tax2">[12]Factura!#REF!</definedName>
    <definedName name="_tax3" localSheetId="0">[12]Factura!#REF!</definedName>
    <definedName name="_tax3">[12]Factura!#REF!</definedName>
    <definedName name="_tax4" localSheetId="0">[12]Factura!#REF!</definedName>
    <definedName name="_tax4">[12]Factura!#REF!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VAR38">[13]Precio!$F$11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[14]PVC!#REF!</definedName>
    <definedName name="a">[15]PVC!#REF!</definedName>
    <definedName name="A.I.US" localSheetId="0">[16]Resumen!#REF!</definedName>
    <definedName name="A.I.US">[16]Resumen!#REF!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[17]M.O.!#REF!</definedName>
    <definedName name="AA">[17]M.O.!#REF!</definedName>
    <definedName name="aa_3">"$#REF!.$B$109"</definedName>
    <definedName name="AAG">[13]Precio!$F$20</definedName>
    <definedName name="ab" localSheetId="0">[18]Boletín!#REF!</definedName>
    <definedName name="ab">[18]Boletín!#REF!</definedName>
    <definedName name="AC">[3]insumo!$D$4</definedName>
    <definedName name="AC38G40">'[19]LISTADO INSUMOS DEL 2000'!$I$29</definedName>
    <definedName name="acarreo" localSheetId="0">'[20]Listado Equipos a utilizar'!#REF!</definedName>
    <definedName name="acarreo">'[20]Listado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'[21]Detalle Acero'!$H$26</definedName>
    <definedName name="Acero.C1.2doN.Villa" localSheetId="0">#REF!</definedName>
    <definedName name="Acero.C1.2doN.Villa">#REF!</definedName>
    <definedName name="Acero.C2.1erN.Villa">'[21]Detalle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'[21]Detalle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'[21]Detalle Acero'!$F$26</definedName>
    <definedName name="Acero_1_2_____Grado_40">[22]Insumos!$B$6:$D$6</definedName>
    <definedName name="Acero_1_4______Grado_40">[22]Insumos!$B$7:$D$7</definedName>
    <definedName name="Acero_2">#N/A</definedName>
    <definedName name="Acero_3">#N/A</definedName>
    <definedName name="Acero_3_4__1_____Grado_40">[22]Insumos!$B$8:$D$8</definedName>
    <definedName name="Acero_3_8______Grado_40">[22]Insumos!$B$9:$D$9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'[23]LISTA DE PRECIO'!$C$6</definedName>
    <definedName name="Acero_QQ" localSheetId="0">[24]INSU!$D$9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[25]MATERIALES!$G$7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[26]INS!#REF!</definedName>
    <definedName name="ACUEDUCTO">[26]INS!#REF!</definedName>
    <definedName name="ACUEDUCTO_8" localSheetId="0">#REF!</definedName>
    <definedName name="ACUEDUCTO_8">#REF!</definedName>
    <definedName name="ADA" localSheetId="0">'[27]CUB-10181-3(Rescision)'!#REF!</definedName>
    <definedName name="ADA">'[27]CUB-10181-3(Rescision)'!#REF!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'[28]Resumen Precio Equipos'!$C$28</definedName>
    <definedName name="ADMINISTRATIVOS" localSheetId="0">#REF!</definedName>
    <definedName name="ADMINISTRATIVOS">#REF!</definedName>
    <definedName name="AG">[13]Precio!$F$21</definedName>
    <definedName name="Agregado_3">#N/A</definedName>
    <definedName name="AGREGADOS" localSheetId="0">#REF!</definedName>
    <definedName name="AGREGADOS">#REF!</definedName>
    <definedName name="agricola" localSheetId="0">'[20]Listado Equipos a utilizar'!#REF!</definedName>
    <definedName name="agricola">'[20]Listado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[29]Análisis!$F$1816</definedName>
    <definedName name="Agua.Potable.3er.4toy5toN">[29]Análisis!$F$1956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8">[13]Precio!$F$15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[8]insumo!#REF!</definedName>
    <definedName name="ALAMBRE">[8]insumo!#REF!</definedName>
    <definedName name="Alambre_3">#N/A</definedName>
    <definedName name="Alambre_galvanizago__18">'[23]LISTA DE PRECIO'!$C$7</definedName>
    <definedName name="Alambre_No._18">[22]Insumos!$B$20:$D$20</definedName>
    <definedName name="Alambre_No.18_3">#N/A</definedName>
    <definedName name="Alambre_Varilla" localSheetId="0">[24]INSU!$D$17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 localSheetId="0">[17]M.O.!$C$12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q._Madera_P_Rampa_____Incl._M_O">[22]Insumos!$B$127:$D$127</definedName>
    <definedName name="Alq._Madera_P_Viga_____Incl._M_O">[22]Insumos!$B$128:$D$128</definedName>
    <definedName name="Alq._Madera_P_Vigas_y_Columnas_Amarre____Incl._M_O">[22]Insumos!$B$129:$D$129</definedName>
    <definedName name="ALTATENSION" localSheetId="0">#REF!</definedName>
    <definedName name="ALTATENSION">#REF!</definedName>
    <definedName name="altura" localSheetId="0">[30]presupuesto!#REF!</definedName>
    <definedName name="altura">[30]presupuesto!#REF!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[31]M.O.!#REF!</definedName>
    <definedName name="analiis">[31]M.O.!#REF!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HOS" localSheetId="0">#REF!</definedName>
    <definedName name="ANCHOS">#REF!</definedName>
    <definedName name="Anclaje_de_Pilotes_3">#N/A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[29]Insumos!$E$155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[32]Análisis!#REF!</definedName>
    <definedName name="Anf.LosasYvuelos">[32]Análisis!#REF!</definedName>
    <definedName name="Anfi.Zap.Col" localSheetId="0">[32]Análisis!#REF!</definedName>
    <definedName name="Anfi.Zap.Col">[32]Análisis!#REF!</definedName>
    <definedName name="Anfit.Col.C1" localSheetId="0">[32]Análisis!#REF!</definedName>
    <definedName name="Anfit.Col.C1">[32]Análisis!#REF!</definedName>
    <definedName name="Anfit.Col.CA" localSheetId="0">[32]Análisis!#REF!</definedName>
    <definedName name="Anfit.Col.CA">[32]Análisis!#REF!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[29]Análisis!$D$1212</definedName>
    <definedName name="Antepecho..superior.incluye.losa">[29]Análisis!$D$658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[30]presupuesto!#REF!</definedName>
    <definedName name="area">[30]presupuesto!#REF!</definedName>
    <definedName name="_xlnm.Extract" localSheetId="0">#REF!</definedName>
    <definedName name="_xlnm.Extract">#REF!</definedName>
    <definedName name="_xlnm.Print_Area" localSheetId="0">'PRESUPUESTO  (2)'!$A$1:$F$138</definedName>
    <definedName name="_xlnm.Print_Area">#REF!</definedName>
    <definedName name="ARENA" localSheetId="0">#REF!</definedName>
    <definedName name="ARENA">#REF!</definedName>
    <definedName name="Arena.Horm.Visto">[21]Insumos!$E$16</definedName>
    <definedName name="Arena_Gruesa_Lavada">[22]Insumos!$B$16:$D$16</definedName>
    <definedName name="ARENA_LAV_CLASIF">'[33]MATERIALES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[8]insumo!#REF!</definedName>
    <definedName name="ARENAF">[8]insumo!#REF!</definedName>
    <definedName name="ARENAFINA">[8]insumo!$D$6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[25]MATERIALES!$G$13</definedName>
    <definedName name="ARENAMINA" localSheetId="0">#REF!</definedName>
    <definedName name="ARENAMINA">#REF!</definedName>
    <definedName name="ArenaOchoa.MA">[34]Insumos!$C$14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'[20]Listado Equipos a utilizar'!#REF!</definedName>
    <definedName name="arranque">'[20]Listado Equipos a utilizar'!#REF!</definedName>
    <definedName name="as">[35]M.O.!#REF!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gusto" localSheetId="0">#REF!</definedName>
    <definedName name="augusto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AL">[9]MOJornal!$D$20</definedName>
    <definedName name="AYCARP" localSheetId="0">[36]INS!#REF!</definedName>
    <definedName name="AYCARP">[26]INS!#REF!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[25]OBRAMANO!$F$67</definedName>
    <definedName name="b" localSheetId="0">[37]ADDENDA!#REF!</definedName>
    <definedName name="b">[37]ADDENDA!#REF!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[38]Insumos!$E$90</definedName>
    <definedName name="Baldosines.GraniMármol">[29]Insumos!$E$71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ANDILLA_3">#N/A</definedName>
    <definedName name="barra12">[10]analisis!$G$2860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[29]Análisis!$D$471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BBBBBBBBBBBBBB" localSheetId="0">#REF!</definedName>
    <definedName name="BBBBBBBBBBBBBBBB">#REF!</definedName>
    <definedName name="be" localSheetId="0">#REF!</definedName>
    <definedName name="be">#REF!</definedName>
    <definedName name="BENEFICIOS">'[23]LISTA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[3]insumo!$D$9</definedName>
    <definedName name="BLOCK0.20M">[3]insumo!$D$10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[29]Análisis!$D$1112</definedName>
    <definedName name="Bloque.4.Barpis" localSheetId="0">[32]Análisis!#REF!</definedName>
    <definedName name="Bloque.4.Barpis">[32]Análisis!#REF!</definedName>
    <definedName name="Bloque.4.MA" localSheetId="0">#REF!</definedName>
    <definedName name="Bloque.4.MA">#REF!</definedName>
    <definedName name="Bloque.4.SNP.Mezc.Antillana" localSheetId="0">[32]Análisis!#REF!</definedName>
    <definedName name="Bloque.4.SNP.Mezc.Antillana">[32]Análisis!#REF!</definedName>
    <definedName name="Bloque.4.SNP.Villas">[29]Análisis!$D$915</definedName>
    <definedName name="Bloque.4BNP.Mezc.Antillana" localSheetId="0">[32]Análisis!#REF!</definedName>
    <definedName name="Bloque.4BNP.Mezc.Antillana">[32]Análisis!#REF!</definedName>
    <definedName name="Bloque.6.BNP.Mezc.Antillana" localSheetId="0">[32]Análisis!#REF!</definedName>
    <definedName name="Bloque.6.BNP.Mezc.Antillana">[32]Análisis!#REF!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[32]Análisis!#REF!</definedName>
    <definedName name="Bloque.6.SNP.Mezc.Antillana">[32]Análisis!#REF!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[29]Insumos!#REF!</definedName>
    <definedName name="Bloque.Med.Luna.8.MA">[29]Insumos!#REF!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[32]Análisis!#REF!</definedName>
    <definedName name="Bloques.8.BNTN.Mezc.Antillana">[32]Análisis!#REF!</definedName>
    <definedName name="Bloques.8.SNP.Mezc.Antillana" localSheetId="0">[32]Análisis!#REF!</definedName>
    <definedName name="Bloques.8.SNP.Mezc.Antillana">[32]Análisis!#REF!</definedName>
    <definedName name="Bloques.8.SNPT">[29]Análisis!$D$306</definedName>
    <definedName name="bloques.calados" localSheetId="0">#REF!</definedName>
    <definedName name="bloques.calados">#REF!</definedName>
    <definedName name="Bloques_de_6">[22]Insumos!$B$22:$D$22</definedName>
    <definedName name="Bloques_de_8">[22]Insumos!$B$23:$D$23</definedName>
    <definedName name="bloques4" localSheetId="0">[25]MATERIALES!#REF!</definedName>
    <definedName name="bloques4">[25]MATERIALES!#REF!</definedName>
    <definedName name="bloques6" localSheetId="0">[25]MATERIALES!#REF!</definedName>
    <definedName name="bloques6">[25]MATERIALES!#REF!</definedName>
    <definedName name="bloques8" localSheetId="0">[25]MATERIALES!#REF!</definedName>
    <definedName name="bloques8">[25]MATERIALES!#REF!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[29]Insumos!$E$142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[39]INSU!$B$42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[29]Insumos!#REF!</definedName>
    <definedName name="Borde.marmol.A">[29]Insumos!#REF!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Esc.">[40]Escalera!$J$9:$M$9,[40]Escalera!$J$10:$R$10,[40]Escalera!$AL$14:$AM$14,[40]Escalera!$AL$16:$AM$16,[40]Escalera!$I$16:$M$16,[40]Escalera!$B$19:$AE$32,[40]Escalera!$AN$19:$AQ$32</definedName>
    <definedName name="Borrar_Muros">[40]Muros!$W$15:$Z$15,[40]Muros!$AA$15:$AD$15,[40]Muros!$AF$13,[40]Muros!$K$20:$L$20,[40]Muros!$O$26:$P$26</definedName>
    <definedName name="Borrar_Precio">[41]Cotz.!$F$23:$F$800,[41]Cotz.!$K$280:$K$800</definedName>
    <definedName name="Borrar_V.C1">[42]qqVgas!$J$9:$M$9,[42]qqVgas!$J$10:$R$10,[42]qqVgas!$AJ$11:$AK$11,[42]qqVgas!$AR$11:$AS$11,[42]qqVgas!$AG$13:$AH$13,[42]qqVgas!$AP$13:$AQ$13,[42]qqVgas!$D$16:$AC$195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[12]Factura!#REF!</definedName>
    <definedName name="boxes">[12]Factura!#REF!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[17]M.O.!$C$9</definedName>
    <definedName name="BRIGADATOPOGRAFICA">[31]M.O.!$C$9</definedName>
    <definedName name="BRIGADATOPOGRAFICA_6" localSheetId="0">#REF!</definedName>
    <definedName name="BRIGADATOPOGRAFICA_6">#REF!</definedName>
    <definedName name="Brillado.Marmol">[29]Insumos!$E$134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[43]M.O.!#REF!</definedName>
    <definedName name="BVNBVNBV">[44]M.O.!#REF!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[32]Análisis!#REF!</definedName>
    <definedName name="C.Piscina.C1">[32]Análisis!#REF!</definedName>
    <definedName name="C.Piscina.C2" localSheetId="0">[32]Análisis!#REF!</definedName>
    <definedName name="C.Piscina.C2">[32]Análisis!#REF!</definedName>
    <definedName name="C.Piscina.C3" localSheetId="0">[32]Análisis!#REF!</definedName>
    <definedName name="C.Piscina.C3">[32]Análisis!#REF!</definedName>
    <definedName name="C.Piscina.C4" localSheetId="0">[32]Análisis!#REF!</definedName>
    <definedName name="C.Piscina.C4">[32]Análisis!#REF!</definedName>
    <definedName name="C.Piscina.C5" localSheetId="0">[32]Análisis!#REF!</definedName>
    <definedName name="C.Piscina.C5">[32]Análisis!#REF!</definedName>
    <definedName name="C.Piscina.Cc" localSheetId="0">[32]Análisis!#REF!</definedName>
    <definedName name="C.Piscina.Cc">[32]Análisis!#REF!</definedName>
    <definedName name="C.Piscina.Losa" localSheetId="0">[32]Análisis!#REF!</definedName>
    <definedName name="C.Piscina.Losa">[32]Análisis!#REF!</definedName>
    <definedName name="C.Piscina.V1" localSheetId="0">[32]Análisis!#REF!</definedName>
    <definedName name="C.Piscina.V1">[32]Análisis!#REF!</definedName>
    <definedName name="C.Piscina.V2" localSheetId="0">[32]Análisis!#REF!</definedName>
    <definedName name="C.Piscina.V2">[32]Análisis!#REF!</definedName>
    <definedName name="C.Piscina.V3" localSheetId="0">[32]Análisis!#REF!</definedName>
    <definedName name="C.Piscina.V3">[32]Análisis!#REF!</definedName>
    <definedName name="C.Piscina.V4" localSheetId="0">[32]Análisis!#REF!</definedName>
    <definedName name="C.Piscina.V4">[32]Análisis!#REF!</definedName>
    <definedName name="C.Piscina.V5" localSheetId="0">[32]Análisis!#REF!</definedName>
    <definedName name="C.Piscina.V5">[32]Análisis!#REF!</definedName>
    <definedName name="C.Piscina.V6" localSheetId="0">[32]Análisis!#REF!</definedName>
    <definedName name="C.Piscina.V6">[32]Análisis!#REF!</definedName>
    <definedName name="C.Piscina.ZC1" localSheetId="0">[32]Análisis!#REF!</definedName>
    <definedName name="C.Piscina.ZC1">[32]Análisis!#REF!</definedName>
    <definedName name="C.Piscina.ZC2" localSheetId="0">[32]Análisis!#REF!</definedName>
    <definedName name="C.Piscina.ZC2">[32]Análisis!#REF!</definedName>
    <definedName name="C.Piscina.ZC3" localSheetId="0">[32]Análisis!#REF!</definedName>
    <definedName name="C.Piscina.ZC3">[32]Análisis!#REF!</definedName>
    <definedName name="C.Piscina.ZC4" localSheetId="0">[32]Análisis!#REF!</definedName>
    <definedName name="C.Piscina.ZC4">[32]Análisis!#REF!</definedName>
    <definedName name="C.Piscina.ZC5" localSheetId="0">[32]Análisis!#REF!</definedName>
    <definedName name="C.Piscina.ZC5">[32]Análisis!#REF!</definedName>
    <definedName name="C.Piscina.ZCc" localSheetId="0">[32]Análisis!#REF!</definedName>
    <definedName name="C.Piscina.ZCc">[32]Análisis!#REF!</definedName>
    <definedName name="C.Tennis.C1" localSheetId="0">[32]Análisis!#REF!</definedName>
    <definedName name="C.Tennis.C1">[32]Análisis!#REF!</definedName>
    <definedName name="C.Tennis.C2yC5" localSheetId="0">[32]Análisis!#REF!</definedName>
    <definedName name="C.Tennis.C2yC5">[32]Análisis!#REF!</definedName>
    <definedName name="C.Tennis.C4" localSheetId="0">[32]Análisis!#REF!</definedName>
    <definedName name="C.Tennis.C4">[32]Análisis!#REF!</definedName>
    <definedName name="C.Tennis.V1" localSheetId="0">[32]Análisis!#REF!</definedName>
    <definedName name="C.Tennis.V1">[32]Análisis!#REF!</definedName>
    <definedName name="C.Tennis.V10" localSheetId="0">[32]Análisis!#REF!</definedName>
    <definedName name="C.Tennis.V10">[32]Análisis!#REF!</definedName>
    <definedName name="C.Tennis.V2" localSheetId="0">[32]Análisis!#REF!</definedName>
    <definedName name="C.Tennis.V2">[32]Análisis!#REF!</definedName>
    <definedName name="C.Tennis.V3" localSheetId="0">[32]Análisis!#REF!</definedName>
    <definedName name="C.Tennis.V3">[32]Análisis!#REF!</definedName>
    <definedName name="C.Tennis.V4" localSheetId="0">[32]Análisis!#REF!</definedName>
    <definedName name="C.Tennis.V4">[32]Análisis!#REF!</definedName>
    <definedName name="C.Tennis.V5" localSheetId="0">[32]Análisis!#REF!</definedName>
    <definedName name="C.Tennis.V5">[32]Análisis!#REF!</definedName>
    <definedName name="C.Tennis.V6" localSheetId="0">[32]Análisis!#REF!</definedName>
    <definedName name="C.Tennis.V6">[32]Análisis!#REF!</definedName>
    <definedName name="C.Tennis.V7" localSheetId="0">[32]Análisis!#REF!</definedName>
    <definedName name="C.Tennis.V7">[32]Análisis!#REF!</definedName>
    <definedName name="C.Tennis.V8" localSheetId="0">[32]Análisis!#REF!</definedName>
    <definedName name="C.Tennis.V8">[32]Análisis!#REF!</definedName>
    <definedName name="C.Tennis.V9" localSheetId="0">[32]Análisis!#REF!</definedName>
    <definedName name="C.Tennis.V9">[32]Análisis!#REF!</definedName>
    <definedName name="C.Tennis.ZC1" localSheetId="0">[32]Análisis!#REF!</definedName>
    <definedName name="C.Tennis.ZC1">[32]Análisis!#REF!</definedName>
    <definedName name="C.Tennis.Zc2" localSheetId="0">[32]Análisis!#REF!</definedName>
    <definedName name="C.Tennis.Zc2">[32]Análisis!#REF!</definedName>
    <definedName name="C.Tennis.ZC3" localSheetId="0">[32]Análisis!#REF!</definedName>
    <definedName name="C.Tennis.ZC3">[32]Análisis!#REF!</definedName>
    <definedName name="C.Tennis.ZC4" localSheetId="0">[32]Análisis!#REF!</definedName>
    <definedName name="C.Tennis.ZC4">[32]Análisis!#REF!</definedName>
    <definedName name="C.Tennis.ZC5" localSheetId="0">[32]Análisis!#REF!</definedName>
    <definedName name="C.Tennis.ZC5">[32]Análisis!#REF!</definedName>
    <definedName name="C1.1erN.Villa" localSheetId="0">[29]Análisis!#REF!</definedName>
    <definedName name="C1.1erN.Villa">[29]Análisis!#REF!</definedName>
    <definedName name="C1.2doN.Villas" localSheetId="0">[29]Análisis!#REF!</definedName>
    <definedName name="C1.2doN.Villas">[29]Análisis!#REF!</definedName>
    <definedName name="C2.1erN.Villa" localSheetId="0">[29]Análisis!#REF!</definedName>
    <definedName name="C2.1erN.Villa">[29]Análisis!#REF!</definedName>
    <definedName name="C3.2do.N.Villa" localSheetId="0">[29]Análisis!#REF!</definedName>
    <definedName name="C3.2do.N.Villa">[29]Análisis!#REF!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[45]precios!#REF!</definedName>
    <definedName name="caballeteasbecto">[45]precios!#REF!</definedName>
    <definedName name="caballeteasbecto_8" localSheetId="0">#REF!</definedName>
    <definedName name="caballeteasbecto_8">#REF!</definedName>
    <definedName name="caballeteasbeto" localSheetId="0">[45]precios!#REF!</definedName>
    <definedName name="caballeteasbeto">[45]precios!#REF!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'[29]Cabañas Ejecutivas'!$G$109</definedName>
    <definedName name="Cabañas.Presidenciales">'[29]Cabañas Presidenciales '!$G$161</definedName>
    <definedName name="cabañas.simpleI">'[29]Cabañas simple Tipo I'!$G$106</definedName>
    <definedName name="cabañas.simpleII">'[29]Cabañas simple Tipo 2'!$G$106</definedName>
    <definedName name="cabañas.simpleIII">'[29]Cabañas simple Tipo 3'!$G$107</definedName>
    <definedName name="Cabañas.Vice.Presidenciales">'[29]Cabañas Vice Presidenciales'!$G$157</definedName>
    <definedName name="Cable_de_Postensado_3">#N/A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'[28]O.M. y Salarios'!#REF!</definedName>
    <definedName name="cadeneros">'[28]O.M.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[29]Insumos!$E$21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'[29]Calles,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'[20]Listado Equipos a utilizar'!#REF!</definedName>
    <definedName name="camioncama">'[20]Listado Equipos a utilizar'!#REF!</definedName>
    <definedName name="camioneta" localSheetId="0">'[20]Listado Equipos a utilizar'!#REF!</definedName>
    <definedName name="camioneta">'[20]Listado Equipos a utilizar'!#REF!</definedName>
    <definedName name="CAMIONVOLTEO">[25]EQUIPOS!$I$19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" localSheetId="0">#REF!</definedName>
    <definedName name="CANTO">#REF!</definedName>
    <definedName name="Canto.Antillano" localSheetId="0">[32]Análisis!#REF!</definedName>
    <definedName name="Canto.Antillano">[32]Análisis!#REF!</definedName>
    <definedName name="Cantos">[46]Análisis!$N$957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[25]OBRAMANO!$F$81</definedName>
    <definedName name="CAR.SOC">'[47]Cargas Sociales'!$G$23</definedName>
    <definedName name="CARACOL" localSheetId="0">[31]M.O.!#REF!</definedName>
    <definedName name="CARACOL">[31]M.O.!#REF!</definedName>
    <definedName name="CARANTEPECHO" localSheetId="0">[17]M.O.!#REF!</definedName>
    <definedName name="CARANTEPECHO">[31]M.O.!#REF!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[17]M.O.!#REF!</definedName>
    <definedName name="CARCOL30">[31]M.O.!#REF!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[17]M.O.!#REF!</definedName>
    <definedName name="CARCOL50">[31]M.O.!#REF!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[31]M.O.!#REF!</definedName>
    <definedName name="CARCOL51">[31]M.O.!#REF!</definedName>
    <definedName name="CARCOLAMARRE" localSheetId="0">[17]M.O.!#REF!</definedName>
    <definedName name="CARCOLAMARRE">[31]M.O.!#REF!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[46]Análisis!$N$890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[32]Análisis!#REF!</definedName>
    <definedName name="Careteo.Antillano">[32]Análisis!#REF!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'[20]Listado Equipos a utilizar'!#REF!</definedName>
    <definedName name="cargador">'[20]Listado Equipos a utilizar'!#REF!</definedName>
    <definedName name="CARGADORB">[48]EQUIPOS!$D$13</definedName>
    <definedName name="CARLOSAPLA" localSheetId="0">[17]M.O.!#REF!</definedName>
    <definedName name="CARLOSAPLA">[31]M.O.!#REF!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[17]M.O.!#REF!</definedName>
    <definedName name="CARLOSAVARIASAGUAS">[31]M.O.!#REF!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[17]M.O.!#REF!</definedName>
    <definedName name="CARMURO">[31]M.O.!#REF!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[38]Insumos!$E$225</definedName>
    <definedName name="Carp.Atc.Vigas.25x50" localSheetId="0">#REF!</definedName>
    <definedName name="Carp.Atc.Vigas.25x50">#REF!</definedName>
    <definedName name="Carp.Col.25x25">[38]Insumos!$E$199</definedName>
    <definedName name="Carp.Col.30x30">[38]Insumos!$E$200</definedName>
    <definedName name="Carp.Col.35x35">[38]Insumos!$E$201</definedName>
    <definedName name="Carp.Col.45x45">[38]Insumos!$E$203</definedName>
    <definedName name="Carp.Col.50x50">[38]Insumos!$E$204</definedName>
    <definedName name="Carp.Col.55x55">[38]Insumos!$E$205</definedName>
    <definedName name="Carp.Col.60x60">[38]Insumos!$E$206</definedName>
    <definedName name="Carp.Col.Ø25cm">[38]Insumos!$E$208</definedName>
    <definedName name="Carp.Col.Ø30">[38]Insumos!$E$209</definedName>
    <definedName name="Carp.Col.Ø35" localSheetId="0">#REF!</definedName>
    <definedName name="Carp.Col.Ø35">#REF!</definedName>
    <definedName name="Carp.Col.Ø40">[38]Insumos!$E$211</definedName>
    <definedName name="Carp.Col.Ø45">[38]Insumos!$E$212</definedName>
    <definedName name="Carp.Col.Ø65" localSheetId="0">#REF!</definedName>
    <definedName name="Carp.Col.Ø65">#REF!</definedName>
    <definedName name="Carp.Col.Ø90">[38]Insumos!$E$217</definedName>
    <definedName name="Carp.col.tapaytapa">[38]Insumos!$E$198</definedName>
    <definedName name="carp.Col40x40">[38]Insumos!$E$202</definedName>
    <definedName name="Carp.Colm.Redonda.30cm" localSheetId="0">[29]Insumos!#REF!</definedName>
    <definedName name="Carp.Colm.Redonda.30cm">[29]Insumos!#REF!</definedName>
    <definedName name="Carp.ColØ60">[38]Insumos!$E$213</definedName>
    <definedName name="Carp.ColØ70">[38]Insumos!$E$215</definedName>
    <definedName name="Carp.ColØ80">[38]Insumos!$E$216</definedName>
    <definedName name="Carp.colum.Redon.60cm" localSheetId="0">[29]Insumos!#REF!</definedName>
    <definedName name="Carp.colum.Redon.60cm">[29]Insumos!#REF!</definedName>
    <definedName name="Carp.Column.atc" localSheetId="0">#REF!</definedName>
    <definedName name="Carp.Column.atc">#REF!</definedName>
    <definedName name="Carp.Dintel">[38]Insumos!$E$235</definedName>
    <definedName name="Carp.Escal.atc" localSheetId="0">#REF!</definedName>
    <definedName name="Carp.Escal.atc">#REF!</definedName>
    <definedName name="Carp.Losa.Aligeradas.atc">[29]Insumos!$E$164</definedName>
    <definedName name="Carp.losa.Horm.Visto">[29]Insumos!$E$162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[29]Insumos!$E$167</definedName>
    <definedName name="Carp.Platea.Zap.atc">[29]Insumos!$E$168</definedName>
    <definedName name="Carp.Viga.20x30">[38]Insumos!$E$218</definedName>
    <definedName name="Carp.Viga.20x40">[38]Insumos!$E$219</definedName>
    <definedName name="Carp.viga.20x50" localSheetId="0">#REF!</definedName>
    <definedName name="Carp.viga.20x50">#REF!</definedName>
    <definedName name="Carp.Viga.25x35">[38]Insumos!$E$222</definedName>
    <definedName name="Carp.Viga.25x40">[38]Insumos!$E$223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[38]Insumos!$E$226</definedName>
    <definedName name="Carp.Viga.25x65">[38]Insumos!$E$227</definedName>
    <definedName name="Carp.Viga.25x70">[38]Insumos!$E$230</definedName>
    <definedName name="Carp.Viga.25x80">[38]Insumos!$E$231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[38]Insumos!$E$229</definedName>
    <definedName name="Carp.viga.amarre" localSheetId="0">#REF!</definedName>
    <definedName name="Carp.viga.amarre">#REF!</definedName>
    <definedName name="Carp.Viga.Curva.20x50">[38]Insumos!$E$232</definedName>
    <definedName name="Carp.Vigas.atc" localSheetId="0">#REF!</definedName>
    <definedName name="Carp.Vigas.atc">#REF!</definedName>
    <definedName name="Carp.Vigas.Curvas.30x70">[38]Insumos!$E$233</definedName>
    <definedName name="CARP1" localSheetId="0">[36]INS!#REF!</definedName>
    <definedName name="CARP1">[26]INS!#REF!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[36]INS!#REF!</definedName>
    <definedName name="CARP2">[26]INS!#REF!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[17]M.O.!#REF!</definedName>
    <definedName name="CARPDINTEL">[31]M.O.!#REF!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[29]Insumos!#REF!</definedName>
    <definedName name="Carpin.Colum.redon.40">[29]Insumos!#REF!</definedName>
    <definedName name="Carpint.Columna.Redon.50cm" localSheetId="0">[29]Insumos!#REF!</definedName>
    <definedName name="Carpint.Columna.Redon.50cm">[29]Insumos!#REF!</definedName>
    <definedName name="Carpintería.vigas.20x32">[29]Insumos!$E$172</definedName>
    <definedName name="Carpintería__Puntales_y_M.O.">'[23]LISTA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[29]Insumos!$E$170</definedName>
    <definedName name="Carpintería_de_Vigas_15x40">[29]Insumos!$E$171</definedName>
    <definedName name="Carpintería_de_Vigas_20x130">[29]Insumos!$E$177</definedName>
    <definedName name="Carpintería_de_Vigas_20x20">[29]Insumos!$E$173</definedName>
    <definedName name="Carpintería_de_Vigas_20x30">[29]Insumos!$E$175</definedName>
    <definedName name="Carpintería_de_Vigas_20x40">[29]Insumos!$E$174</definedName>
    <definedName name="Carpintería_de_Vigas_20x60">[29]Insumos!$E$176</definedName>
    <definedName name="Carpintería_de_Vigas_40x40">[29]Insumos!$E$178</definedName>
    <definedName name="Carpintería_de_Vigas_40x50">[29]Insumos!$E$179</definedName>
    <definedName name="Carpintería_de_Vigas_40x70">[29]Insumos!$E$180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[17]M.O.!#REF!</definedName>
    <definedName name="CARPVIGA2040">[31]M.O.!#REF!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[17]M.O.!#REF!</definedName>
    <definedName name="CARPVIGA3050">[31]M.O.!#REF!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[17]M.O.!#REF!</definedName>
    <definedName name="CARPVIGA3060">[31]M.O.!#REF!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[17]M.O.!#REF!</definedName>
    <definedName name="CARPVIGA4080">[31]M.O.!#REF!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[17]M.O.!#REF!</definedName>
    <definedName name="CARRAMPA">[31]M.O.!#REF!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[31]M.O.!#REF!</definedName>
    <definedName name="CASABE">[31]M.O.!#REF!</definedName>
    <definedName name="CASABE_8" localSheetId="0">#REF!</definedName>
    <definedName name="CASABE_8">#REF!</definedName>
    <definedName name="CASBESTO" localSheetId="0">[17]M.O.!#REF!</definedName>
    <definedName name="CASBESTO">[31]M.O.!#REF!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[29]Resumen!$D$26</definedName>
    <definedName name="Caseta.Playa" localSheetId="0">#REF!</definedName>
    <definedName name="Caseta.Playa">#REF!</definedName>
    <definedName name="CASETA_DE_PLANTA_ELECTRICA">'[29]Caseta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[32]Análisis!#REF!</definedName>
    <definedName name="Casino.Col.C">[32]Análisis!#REF!</definedName>
    <definedName name="Casino.Col.C1" localSheetId="0">[32]Análisis!#REF!</definedName>
    <definedName name="Casino.Col.C1">[32]Análisis!#REF!</definedName>
    <definedName name="Casino.Col.C2" localSheetId="0">[32]Análisis!#REF!</definedName>
    <definedName name="Casino.Col.C2">[32]Análisis!#REF!</definedName>
    <definedName name="Casino.Col.C3" localSheetId="0">[32]Análisis!#REF!</definedName>
    <definedName name="Casino.Col.C3">[32]Análisis!#REF!</definedName>
    <definedName name="Casino.Col.C4" localSheetId="0">[32]Análisis!#REF!</definedName>
    <definedName name="Casino.Col.C4">[32]Análisis!#REF!</definedName>
    <definedName name="Casino.Col.C5" localSheetId="0">[32]Análisis!#REF!</definedName>
    <definedName name="Casino.Col.C5">[32]Análisis!#REF!</definedName>
    <definedName name="Casino.Losa" localSheetId="0">[32]Análisis!#REF!</definedName>
    <definedName name="Casino.Losa">[32]Análisis!#REF!</definedName>
    <definedName name="Casino.V1" localSheetId="0">[32]Análisis!#REF!</definedName>
    <definedName name="Casino.V1">[32]Análisis!#REF!</definedName>
    <definedName name="Casino.V2" localSheetId="0">[32]Análisis!#REF!</definedName>
    <definedName name="Casino.V2">[32]Análisis!#REF!</definedName>
    <definedName name="Casino.V3" localSheetId="0">[32]Análisis!#REF!</definedName>
    <definedName name="Casino.V3">[32]Análisis!#REF!</definedName>
    <definedName name="Casino.V4" localSheetId="0">[32]Análisis!#REF!</definedName>
    <definedName name="Casino.V4">[32]Análisis!#REF!</definedName>
    <definedName name="Casino.V5" localSheetId="0">[32]Análisis!#REF!</definedName>
    <definedName name="Casino.V5">[32]Análisis!#REF!</definedName>
    <definedName name="Casino.V6" localSheetId="0">[32]Análisis!#REF!</definedName>
    <definedName name="Casino.V6">[32]Análisis!#REF!</definedName>
    <definedName name="Casino.Vp" localSheetId="0">[32]Análisis!#REF!</definedName>
    <definedName name="Casino.Vp">[32]Análisis!#REF!</definedName>
    <definedName name="Casino.Zap.C2" localSheetId="0">[32]Análisis!#REF!</definedName>
    <definedName name="Casino.Zap.C2">[32]Análisis!#REF!</definedName>
    <definedName name="Casino.Zap.Z3" localSheetId="0">[32]Análisis!#REF!</definedName>
    <definedName name="Casino.Zap.Z3">[32]Análisis!#REF!</definedName>
    <definedName name="Casino.Zap.Z4" localSheetId="0">[32]Análisis!#REF!</definedName>
    <definedName name="Casino.Zap.Z4">[32]Análisis!#REF!</definedName>
    <definedName name="Casino.Zap.Zc1" localSheetId="0">[32]Análisis!#REF!</definedName>
    <definedName name="Casino.Zap.Zc1">[32]Análisis!#REF!</definedName>
    <definedName name="Casting_Bed_3">#N/A</definedName>
    <definedName name="CAT214BFT">[25]EQUIPOS!$I$15</definedName>
    <definedName name="Cat950B">[25]EQUIPOS!$I$14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[36]INS!#REF!</definedName>
    <definedName name="CBLOCK10">[26]INS!#REF!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[49]M.O.!$C$26</definedName>
    <definedName name="cbxc" localSheetId="0">#REF!</definedName>
    <definedName name="cbxc">#REF!</definedName>
    <definedName name="CC">[12]Personalizar!$G$22:$G$25</definedName>
    <definedName name="CCT" localSheetId="0">[12]Factura!#REF!</definedName>
    <definedName name="CCT">[12]Factura!#REF!</definedName>
    <definedName name="CEDRO" localSheetId="0">#REF!</definedName>
    <definedName name="CEDRO">#REF!</definedName>
    <definedName name="cell">'[50]LISTADO INSUMOS DEL 2000'!$I$29</definedName>
    <definedName name="celltips_area" localSheetId="0">#REF!</definedName>
    <definedName name="celltips_area">#REF!</definedName>
    <definedName name="cem">[13]Precio!$F$9</definedName>
    <definedName name="Cem.Bco.Cisne.90Lb" localSheetId="0">#REF!</definedName>
    <definedName name="Cem.Bco.Cisne.90Lb">#REF!</definedName>
    <definedName name="Cem.Bco.Rigas.88lb">[29]Insumos!$E$25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[29]Insumos!#REF!</definedName>
    <definedName name="Cemento.Granel">[29]Insumos!#REF!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[25]MATERIALES!#REF!</definedName>
    <definedName name="cementoblanco">[25]MATERIALES!#REF!</definedName>
    <definedName name="CEMENTOG" localSheetId="0">[8]insumo!#REF!</definedName>
    <definedName name="CEMENTOG">[8]insumo!#REF!</definedName>
    <definedName name="cementogris">[25]MATERIALES!$G$17</definedName>
    <definedName name="CEMENTOP">[3]insumo!$D$13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[29]Insumos!$E$66</definedName>
    <definedName name="Ceram.Etrusco.30x30">[29]Insumos!$E$63</definedName>
    <definedName name="Ceram.Gres.piso">[38]Insumos!$E$78</definedName>
    <definedName name="ceram.imp.pared" localSheetId="0">#REF!</definedName>
    <definedName name="ceram.imp.pared">#REF!</definedName>
    <definedName name="Ceram.Imperial.45x45">[29]Insumos!$E$60</definedName>
    <definedName name="Ceram.Import." localSheetId="0">#REF!</definedName>
    <definedName name="Ceram.Import.">#REF!</definedName>
    <definedName name="Ceram.Ines.Gris30x30">[29]Insumos!$E$61</definedName>
    <definedName name="Ceram.Nevada.33x33">[29]Insumos!$E$64</definedName>
    <definedName name="Ceram.Ultra.Blanco.33x33">[29]Insumos!$E$62</definedName>
    <definedName name="ceramcr33" localSheetId="0">[25]MATERIALES!#REF!</definedName>
    <definedName name="ceramcr33">[25]MATERIALES!#REF!</definedName>
    <definedName name="ceramcriolla" localSheetId="0">[25]MATERIALES!#REF!</definedName>
    <definedName name="ceramcriolla">[25]MATERIALES!#REF!</definedName>
    <definedName name="CERAMICA" localSheetId="0">#REF!</definedName>
    <definedName name="CERAMICA">#REF!</definedName>
    <definedName name="Cerámica.para.Piso">[38]Insumos!$E$79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[25]MATERIALES!#REF!</definedName>
    <definedName name="ceramicaitalia">[25]MATERIALES!#REF!</definedName>
    <definedName name="ceramicaitaliapared" localSheetId="0">[25]MATERIALES!#REF!</definedName>
    <definedName name="ceramicaitaliapared">[25]MATERIALES!#REF!</definedName>
    <definedName name="ceramicaitalipared" localSheetId="0">[25]MATERIALES!#REF!</definedName>
    <definedName name="ceramicaitalipared">[25]MATERIALES!#REF!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[49]M.O.!$C$126</definedName>
    <definedName name="cfrontal">'[28]Resumen Precio Equipos'!$I$16</definedName>
    <definedName name="CG" localSheetId="0">#REF!</definedName>
    <definedName name="CG">#REF!</definedName>
    <definedName name="CHAZO">[39]INSU!$B$104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[25]OBRAMANO!$F$79</definedName>
    <definedName name="cinta.sheetrock">[51]Insumos!$L$41</definedName>
    <definedName name="CINTAPELIGRO" localSheetId="0">#REF!</definedName>
    <definedName name="CINTAPELIGRO">#REF!</definedName>
    <definedName name="cisterna">'[20]Listado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[24]INSU!$D$130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[24]INSU!$D$131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[51]Insumos!$L$36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[3]insumo!$D$19</definedName>
    <definedName name="CLAVOZINC">[52]INS!$D$767</definedName>
    <definedName name="Clear">[29]Insumos!$E$70</definedName>
    <definedName name="Cloro" localSheetId="0">[29]Insumos!#REF!</definedName>
    <definedName name="Cloro">[29]Insumos!#REF!</definedName>
    <definedName name="Clu.Ejec.Viga.V6T" localSheetId="0">[32]Análisis!#REF!</definedName>
    <definedName name="Clu.Ejec.Viga.V6T">[32]Análisis!#REF!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[32]Análisis!#REF!</definedName>
    <definedName name="Club.Ejec.Col.C">[32]Análisis!#REF!</definedName>
    <definedName name="Club.Ejec.Col.Cc1" localSheetId="0">[32]Análisis!#REF!</definedName>
    <definedName name="Club.Ejec.Col.Cc1">[32]Análisis!#REF!</definedName>
    <definedName name="Club.Ejec.Losa.2do.Entrepiso" localSheetId="0">[32]Análisis!#REF!</definedName>
    <definedName name="Club.Ejec.Losa.2do.Entrepiso">[32]Análisis!#REF!</definedName>
    <definedName name="Club.Ejec.V10E" localSheetId="0">[32]Análisis!#REF!</definedName>
    <definedName name="Club.Ejec.V10E">[32]Análisis!#REF!</definedName>
    <definedName name="Club.Ejec.V12E" localSheetId="0">[32]Análisis!#REF!</definedName>
    <definedName name="Club.Ejec.V12E">[32]Análisis!#REF!</definedName>
    <definedName name="Club.Ejec.V13E" localSheetId="0">[32]Análisis!#REF!</definedName>
    <definedName name="Club.Ejec.V13E">[32]Análisis!#REF!</definedName>
    <definedName name="Club.Ejec.V1E" localSheetId="0">[32]Análisis!#REF!</definedName>
    <definedName name="Club.Ejec.V1E">[32]Análisis!#REF!</definedName>
    <definedName name="Club.Ejec.V2E" localSheetId="0">[32]Análisis!#REF!</definedName>
    <definedName name="Club.Ejec.V2E">[32]Análisis!#REF!</definedName>
    <definedName name="Club.Ejec.V3E" localSheetId="0">[32]Análisis!#REF!</definedName>
    <definedName name="Club.Ejec.V3E">[32]Análisis!#REF!</definedName>
    <definedName name="Club.Ejec.V3T" localSheetId="0">[32]Análisis!#REF!</definedName>
    <definedName name="Club.Ejec.V3T">[32]Análisis!#REF!</definedName>
    <definedName name="Club.Ejec.V4E" localSheetId="0">[32]Análisis!#REF!</definedName>
    <definedName name="Club.Ejec.V4E">[32]Análisis!#REF!</definedName>
    <definedName name="Club.Ejec.V6E" localSheetId="0">[32]Análisis!#REF!</definedName>
    <definedName name="Club.Ejec.V6E">[32]Análisis!#REF!</definedName>
    <definedName name="Club.Ejec.V7E" localSheetId="0">[32]Análisis!#REF!</definedName>
    <definedName name="Club.Ejec.V7E">[32]Análisis!#REF!</definedName>
    <definedName name="Club.Ejec.V9E" localSheetId="0">[32]Análisis!#REF!</definedName>
    <definedName name="Club.Ejec.V9E">[32]Análisis!#REF!</definedName>
    <definedName name="Club.Ejec.Viga.V10T" localSheetId="0">[32]Análisis!#REF!</definedName>
    <definedName name="Club.Ejec.Viga.V10T">[32]Análisis!#REF!</definedName>
    <definedName name="Club.Ejec.Viga.V11T" localSheetId="0">[32]Análisis!#REF!</definedName>
    <definedName name="Club.Ejec.Viga.V11T">[32]Análisis!#REF!</definedName>
    <definedName name="Club.Ejec.Viga.V1T" localSheetId="0">[32]Análisis!#REF!</definedName>
    <definedName name="Club.Ejec.Viga.V1T">[32]Análisis!#REF!</definedName>
    <definedName name="Club.Ejec.Viga.V2T" localSheetId="0">[32]Análisis!#REF!</definedName>
    <definedName name="Club.Ejec.Viga.V2T">[32]Análisis!#REF!</definedName>
    <definedName name="Club.Ejec.Viga.V4T" localSheetId="0">[32]Análisis!#REF!</definedName>
    <definedName name="Club.Ejec.Viga.V4T">[32]Análisis!#REF!</definedName>
    <definedName name="Club.Ejec.Viga.V5T" localSheetId="0">[32]Análisis!#REF!</definedName>
    <definedName name="Club.Ejec.Viga.V5T">[32]Análisis!#REF!</definedName>
    <definedName name="Club.Ejec.Viga.V7T" localSheetId="0">[32]Análisis!#REF!</definedName>
    <definedName name="Club.Ejec.Viga.V7T">[32]Análisis!#REF!</definedName>
    <definedName name="Club.Ejec.Viga.V8T" localSheetId="0">[32]Análisis!#REF!</definedName>
    <definedName name="Club.Ejec.Viga.V8T">[32]Análisis!#REF!</definedName>
    <definedName name="Club.Ejec.Viga.V9T" localSheetId="0">[32]Análisis!#REF!</definedName>
    <definedName name="Club.Ejec.Viga.V9T">[32]Análisis!#REF!</definedName>
    <definedName name="Club.Ejec.Zc." localSheetId="0">[32]Análisis!#REF!</definedName>
    <definedName name="Club.Ejec.Zc.">[32]Análisis!#REF!</definedName>
    <definedName name="Club.Ejec.Zcc" localSheetId="0">[32]Análisis!#REF!</definedName>
    <definedName name="Club.Ejec.Zcc">[32]Análisis!#REF!</definedName>
    <definedName name="Club.Ejec.ZCc1" localSheetId="0">[32]Análisis!#REF!</definedName>
    <definedName name="Club.Ejec.ZCc1">[32]Análisis!#REF!</definedName>
    <definedName name="CLUB.EJECUTIVO" localSheetId="0">#REF!</definedName>
    <definedName name="CLUB.EJECUTIVO">#REF!</definedName>
    <definedName name="Club.Ejecutivo.Losa.1er.entrepiso" localSheetId="0">[32]Análisis!#REF!</definedName>
    <definedName name="Club.Ejecutivo.Losa.1er.entrepiso">[32]Análisis!#REF!</definedName>
    <definedName name="CLUB.PISCINA" localSheetId="0">#REF!</definedName>
    <definedName name="CLUB.PISCINA">#REF!</definedName>
    <definedName name="Club.pla.Zap.ZC" localSheetId="0">[32]Análisis!#REF!</definedName>
    <definedName name="Club.pla.Zap.ZC">[32]Análisis!#REF!</definedName>
    <definedName name="Club.play.Col.C1" localSheetId="0">[32]Análisis!#REF!</definedName>
    <definedName name="Club.play.Col.C1">[32]Análisis!#REF!</definedName>
    <definedName name="Club.playa.Col.C2" localSheetId="0">[32]Análisis!#REF!</definedName>
    <definedName name="Club.playa.Col.C2">[32]Análisis!#REF!</definedName>
    <definedName name="Club.playa.Col.C3" localSheetId="0">[32]Análisis!#REF!</definedName>
    <definedName name="Club.playa.Col.C3">[32]Análisis!#REF!</definedName>
    <definedName name="Club.playa.Viga.VH" localSheetId="0">[32]Análisis!#REF!</definedName>
    <definedName name="Club.playa.Viga.VH">[32]Análisis!#REF!</definedName>
    <definedName name="Club.playa.Viga.Vh2" localSheetId="0">[32]Análisis!#REF!</definedName>
    <definedName name="Club.playa.Viga.Vh2">[32]Análisis!#REF!</definedName>
    <definedName name="Club.playa.Zap.ZC3" localSheetId="0">[32]Análisis!#REF!</definedName>
    <definedName name="Club.playa.Zap.ZC3">[32]Análisis!#REF!</definedName>
    <definedName name="ClubPla.zap.Zc1" localSheetId="0">[32]Análisis!#REF!</definedName>
    <definedName name="ClubPla.zap.Zc1">[32]Análisis!#REF!</definedName>
    <definedName name="Clubplaya.Col.C" localSheetId="0">[32]Análisis!#REF!</definedName>
    <definedName name="Clubplaya.Col.C">[32]Análisis!#REF!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[53]Análisis!$D$261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[54]Análisis!$D$324</definedName>
    <definedName name="col.30x30.lobby" localSheetId="0">#REF!</definedName>
    <definedName name="col.30x30.lobby">#REF!</definedName>
    <definedName name="col.50cm">[54]Análisis!$D$345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[29]Análisis!$D$775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[29]Análisis!#REF!</definedName>
    <definedName name="Col.C4.1erN.Villas">[29]Análisis!#REF!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[29]Análisis!$D$765</definedName>
    <definedName name="Col.Camarre.4toN.Mod.II" localSheetId="0">#REF!</definedName>
    <definedName name="Col.Camarre.4toN.Mod.II">#REF!</definedName>
    <definedName name="col.GFRC.red.25">[54]Insumos!$C$65</definedName>
    <definedName name="col.red.30cm" localSheetId="0">#REF!</definedName>
    <definedName name="col.red.30cm">#REF!</definedName>
    <definedName name="Col.Redon.30cm.BNP.Administración" localSheetId="0">[29]Análisis!#REF!</definedName>
    <definedName name="Col.Redon.30cm.BNP.Administración">[29]Análisis!#REF!</definedName>
    <definedName name="Col.Redon.30cmSNP.Administración" localSheetId="0">[29]Análisis!#REF!</definedName>
    <definedName name="Col.Redon.30cmSNP.Administración">[29]Análisis!#REF!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[29]Insumos!$E$84</definedName>
    <definedName name="Colc.Hormigón.Grua">[29]Análisis!$D$49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Ceramica.Pisos">'[55]Costos Mano de Obra'!$O$46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[29]Insumos!$E$69</definedName>
    <definedName name="Colum.60cm.Espectaculos">[29]Análisis!$D$1004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[29]Análisis!$D$755</definedName>
    <definedName name="Colum.Horm.Convenc.Espectaculos">[29]Análisis!$D$1018</definedName>
    <definedName name="Colum.Ø45.Edif.Oficina">[29]Análisis!$D$785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[29]Análisis!#REF!</definedName>
    <definedName name="Colum.redon.40.Area.Novle">[29]Análisis!#REF!</definedName>
    <definedName name="Colum.redonda.40.Comedor" localSheetId="0">[29]Análisis!#REF!</definedName>
    <definedName name="Colum.redonda.40.Comedor">[29]Análisis!#REF!</definedName>
    <definedName name="Column.horm.Administracion" localSheetId="0">[29]Análisis!#REF!</definedName>
    <definedName name="Column.horm.Administracion">[29]Análisis!#REF!</definedName>
    <definedName name="Columna.C1.15x20">[29]Análisis!$D$148</definedName>
    <definedName name="Columna.Cc.20x20">[29]Análisis!$D$156</definedName>
    <definedName name="Columna.Cocina" localSheetId="0">[29]Análisis!#REF!</definedName>
    <definedName name="Columna.Cocina">[29]Análisis!#REF!</definedName>
    <definedName name="Columna.Convenc.Villas" localSheetId="0">#REF!</definedName>
    <definedName name="Columna.Convenc.Villas">#REF!</definedName>
    <definedName name="Columna.Cr">[29]Análisis!$D$182</definedName>
    <definedName name="Columna.Horm.Area.Noble" localSheetId="0">[29]Análisis!#REF!</definedName>
    <definedName name="Columna.Horm.Area.Noble">[29]Análisis!#REF!</definedName>
    <definedName name="Columna.Lavanderia">[29]Análisis!$D$933</definedName>
    <definedName name="columna.pergolado">[56]Análisis!$D$1625</definedName>
    <definedName name="Columna.Redon.50.Area.Noble" localSheetId="0">[29]Análisis!#REF!</definedName>
    <definedName name="Columna.Redon.50.Area.Noble">[29]Análisis!#REF!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[29]Análisis!$D$164</definedName>
    <definedName name="Columnas.Redonda.30cm">[29]Análisis!$D$173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[25]EQUIPOS!$I$28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[32]Análisis!#REF!</definedName>
    <definedName name="Con.Zap.ZC5">[32]Análisis!#REF!</definedName>
    <definedName name="concreto.nivelacion">[54]Análisis!$D$207</definedName>
    <definedName name="concreto.pobre" localSheetId="0">#REF!</definedName>
    <definedName name="concreto.pobre">#REF!</definedName>
    <definedName name="Concreto.pobre.bajo.zapata" localSheetId="0">[29]Análisis!#REF!</definedName>
    <definedName name="Concreto.pobre.bajo.zapata">[29]Análisis!#REF!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ATO2" localSheetId="0">#REF!</definedName>
    <definedName name="CONTRATO2">#REF!</definedName>
    <definedName name="CONTROL" localSheetId="0">#REF!</definedName>
    <definedName name="CONTROL">#REF!</definedName>
    <definedName name="control_3">"$#REF!.$#REF!$#REF!:#REF!#REF!"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[32]Análisis!#REF!</definedName>
    <definedName name="Conv.Col.C1">[32]Análisis!#REF!</definedName>
    <definedName name="Conv.Col.C5" localSheetId="0">[32]Análisis!#REF!</definedName>
    <definedName name="Conv.Col.C5">[32]Análisis!#REF!</definedName>
    <definedName name="Conv.Col.C6" localSheetId="0">[32]Análisis!#REF!</definedName>
    <definedName name="Conv.Col.C6">[32]Análisis!#REF!</definedName>
    <definedName name="Conv.Col.C7" localSheetId="0">[32]Análisis!#REF!</definedName>
    <definedName name="Conv.Col.C7">[32]Análisis!#REF!</definedName>
    <definedName name="Conv.Col.C8" localSheetId="0">[32]Análisis!#REF!</definedName>
    <definedName name="Conv.Col.C8">[32]Análisis!#REF!</definedName>
    <definedName name="Conv.Losa" localSheetId="0">[32]Análisis!#REF!</definedName>
    <definedName name="Conv.Losa">[32]Análisis!#REF!</definedName>
    <definedName name="Conv.V2" localSheetId="0">[32]Análisis!#REF!</definedName>
    <definedName name="Conv.V2">[32]Análisis!#REF!</definedName>
    <definedName name="Conv.V3" localSheetId="0">[32]Análisis!#REF!</definedName>
    <definedName name="Conv.V3">[32]Análisis!#REF!</definedName>
    <definedName name="Conv.V4" localSheetId="0">[32]Análisis!#REF!</definedName>
    <definedName name="Conv.V4">[32]Análisis!#REF!</definedName>
    <definedName name="Conv.V5" localSheetId="0">[32]Análisis!#REF!</definedName>
    <definedName name="Conv.V5">[32]Análisis!#REF!</definedName>
    <definedName name="Conv.V7" localSheetId="0">[32]Análisis!#REF!</definedName>
    <definedName name="Conv.V7">[32]Análisis!#REF!</definedName>
    <definedName name="Conv.V8" localSheetId="0">[32]Análisis!#REF!</definedName>
    <definedName name="Conv.V8">[32]Análisis!#REF!</definedName>
    <definedName name="Conv.Viga.V1" localSheetId="0">[32]Análisis!#REF!</definedName>
    <definedName name="Conv.Viga.V1">[32]Análisis!#REF!</definedName>
    <definedName name="Conv.Zap.ZC1" localSheetId="0">[32]Análisis!#REF!</definedName>
    <definedName name="Conv.Zap.ZC1">[32]Análisis!#REF!</definedName>
    <definedName name="Conv.Zap.ZC2" localSheetId="0">[32]Análisis!#REF!</definedName>
    <definedName name="Conv.Zap.ZC2">[32]Análisis!#REF!</definedName>
    <definedName name="Conv.Zap.Zc3" localSheetId="0">[32]Análisis!#REF!</definedName>
    <definedName name="Conv.Zap.Zc3">[32]Análisis!#REF!</definedName>
    <definedName name="Conv.Zap.Zc4" localSheetId="0">[32]Análisis!#REF!</definedName>
    <definedName name="Conv.Zap.Zc4">[32]Análisis!#REF!</definedName>
    <definedName name="Conv.Zap.ZC6" localSheetId="0">[32]Análisis!#REF!</definedName>
    <definedName name="Conv.Zap.ZC6">[32]Análisis!#REF!</definedName>
    <definedName name="Conv.Zap.ZC7" localSheetId="0">[32]Análisis!#REF!</definedName>
    <definedName name="Conv.Zap.ZC7">[32]Análisis!#REF!</definedName>
    <definedName name="Conv.Zap.ZC8" localSheetId="0">[32]Análisis!#REF!</definedName>
    <definedName name="Conv.Zap.ZC8">[32]Análisis!#REF!</definedName>
    <definedName name="COPIA" localSheetId="0">[26]INS!#REF!</definedName>
    <definedName name="COPIA">[26]INS!#REF!</definedName>
    <definedName name="COPIA_8" localSheetId="0">#REF!</definedName>
    <definedName name="COPIA_8">#REF!</definedName>
    <definedName name="corniza.2.62pies">'[57]Cornisa de 2.62 pie'!$E$60</definedName>
    <definedName name="corniza.2pies">'[57]Cornisa de 2 pie'!$E$60</definedName>
    <definedName name="Corte.Chazos" localSheetId="0">#REF!</definedName>
    <definedName name="Corte.Chazos">#REF!</definedName>
    <definedName name="costocapataz">'[47]Analisis Unit. '!$G$3</definedName>
    <definedName name="costoobrero">'[47]Analisis Unit. '!$G$5</definedName>
    <definedName name="costotecesp">'[47]Analisis Unit. '!$G$4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[48]EQUIPOS!$D$27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[29]Insumos!$E$136</definedName>
    <definedName name="CRONOGRAMA" localSheetId="0">#REF!</definedName>
    <definedName name="CRONOGRAMA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[37]ADDENDA!#REF!</definedName>
    <definedName name="cuadro">[37]ADDENDA!#REF!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[29]Insumos!$E$137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[17]M.O.!#REF!</definedName>
    <definedName name="CZINC">[31]M.O.!#REF!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[25]EQUIPOS!$I$9</definedName>
    <definedName name="D8K">[25]EQUIPOS!$I$8</definedName>
    <definedName name="d8r" localSheetId="0">'[20]Listado Equipos a utilizar'!#REF!</definedName>
    <definedName name="d8r">'[20]Listado Equipos a utilizar'!#REF!</definedName>
    <definedName name="D8T">'[28]Resumen Precio Equipos'!$I$13</definedName>
    <definedName name="data14" localSheetId="0">[12]Factura!#REF!</definedName>
    <definedName name="data14">[12]Factura!#REF!</definedName>
    <definedName name="data15" localSheetId="0">[12]Factura!#REF!</definedName>
    <definedName name="data15">[12]Factura!#REF!</definedName>
    <definedName name="data16" localSheetId="0">[12]Factura!#REF!</definedName>
    <definedName name="data16">[12]Factura!#REF!</definedName>
    <definedName name="data17" localSheetId="0">[12]Factura!#REF!</definedName>
    <definedName name="data17">[12]Factura!#REF!</definedName>
    <definedName name="data18" localSheetId="0">[12]Factura!#REF!</definedName>
    <definedName name="data18">[12]Factura!#REF!</definedName>
    <definedName name="data19" localSheetId="0">[12]Factura!#REF!</definedName>
    <definedName name="data19">[12]Factura!#REF!</definedName>
    <definedName name="data20" localSheetId="0">[12]Factura!#REF!</definedName>
    <definedName name="data20">[12]Factura!#REF!</definedName>
    <definedName name="data21" localSheetId="0">[12]Factura!#REF!</definedName>
    <definedName name="data21">[12]Factura!#REF!</definedName>
    <definedName name="data22" localSheetId="0">[12]Factura!#REF!</definedName>
    <definedName name="data22">[12]Factura!#REF!</definedName>
    <definedName name="data23" localSheetId="0">[12]Factura!#REF!</definedName>
    <definedName name="data23">[12]Factura!#REF!</definedName>
    <definedName name="data24" localSheetId="0">[12]Factura!#REF!</definedName>
    <definedName name="data24">[12]Factura!#REF!</definedName>
    <definedName name="data25" localSheetId="0">[12]Factura!#REF!</definedName>
    <definedName name="data25">[12]Factura!#REF!</definedName>
    <definedName name="data26" localSheetId="0">[12]Factura!#REF!</definedName>
    <definedName name="data26">[12]Factura!#REF!</definedName>
    <definedName name="data27" localSheetId="0">[12]Factura!#REF!</definedName>
    <definedName name="data27">[12]Factura!#REF!</definedName>
    <definedName name="data28" localSheetId="0">[12]Factura!#REF!</definedName>
    <definedName name="data28">[12]Factura!#REF!</definedName>
    <definedName name="data29" localSheetId="0">[12]Factura!#REF!</definedName>
    <definedName name="data29">[12]Factura!#REF!</definedName>
    <definedName name="data30" localSheetId="0">[12]Factura!#REF!</definedName>
    <definedName name="data30">[12]Factura!#REF!</definedName>
    <definedName name="data31" localSheetId="0">[12]Factura!#REF!</definedName>
    <definedName name="data31">[12]Factura!#REF!</definedName>
    <definedName name="data32" localSheetId="0">[12]Factura!#REF!</definedName>
    <definedName name="data32">[12]Factura!#REF!</definedName>
    <definedName name="data33" localSheetId="0">[12]Factura!#REF!</definedName>
    <definedName name="data33">[12]Factura!#REF!</definedName>
    <definedName name="data34" localSheetId="0">[12]Factura!#REF!</definedName>
    <definedName name="data34">[12]Factura!#REF!</definedName>
    <definedName name="data35" localSheetId="0">[12]Factura!#REF!</definedName>
    <definedName name="data35">[12]Factura!#REF!</definedName>
    <definedName name="data36" localSheetId="0">[12]Factura!#REF!</definedName>
    <definedName name="data36">[12]Factura!#REF!</definedName>
    <definedName name="data37" localSheetId="0">[12]Factura!#REF!</definedName>
    <definedName name="data37">[12]Factura!#REF!</definedName>
    <definedName name="data38" localSheetId="0">[12]Factura!#REF!</definedName>
    <definedName name="data38">[12]Factura!#REF!</definedName>
    <definedName name="data39" localSheetId="0">[12]Factura!#REF!</definedName>
    <definedName name="data39">[12]Factura!#REF!</definedName>
    <definedName name="data40" localSheetId="0">[12]Factura!#REF!</definedName>
    <definedName name="data40">[12]Factura!#REF!</definedName>
    <definedName name="data41" localSheetId="0">[12]Factura!#REF!</definedName>
    <definedName name="data41">[12]Factura!#REF!</definedName>
    <definedName name="data42" localSheetId="0">[12]Factura!#REF!</definedName>
    <definedName name="data42">[12]Factura!#REF!</definedName>
    <definedName name="data43" localSheetId="0">[12]Factura!#REF!</definedName>
    <definedName name="data43">[12]Factura!#REF!</definedName>
    <definedName name="data44" localSheetId="0">[12]Factura!#REF!</definedName>
    <definedName name="data44">[12]Factura!#REF!</definedName>
    <definedName name="data45" localSheetId="0">[12]Factura!#REF!</definedName>
    <definedName name="data45">[12]Factura!#REF!</definedName>
    <definedName name="data46" localSheetId="0">[12]Factura!#REF!</definedName>
    <definedName name="data46">[12]Factura!#REF!</definedName>
    <definedName name="data48" localSheetId="0">[12]Factura!#REF!</definedName>
    <definedName name="data48">[12]Factura!#REF!</definedName>
    <definedName name="data50" localSheetId="0">[12]Factura!#REF!</definedName>
    <definedName name="data50">[12]Factura!#REF!</definedName>
    <definedName name="data51" localSheetId="0">[12]Factura!#REF!</definedName>
    <definedName name="data51">[12]Factura!#REF!</definedName>
    <definedName name="data52" localSheetId="0">[12]Factura!#REF!</definedName>
    <definedName name="data52">[12]Factura!#REF!</definedName>
    <definedName name="data62" localSheetId="0">[12]Factura!#REF!</definedName>
    <definedName name="data62">[12]Factura!#REF!</definedName>
    <definedName name="data63" localSheetId="0">[12]Factura!#REF!</definedName>
    <definedName name="data63">[12]Factura!#REF!</definedName>
    <definedName name="data64" localSheetId="0">[12]Factura!#REF!</definedName>
    <definedName name="data64">[12]Factura!#REF!</definedName>
    <definedName name="data65" localSheetId="0">[12]Factura!#REF!</definedName>
    <definedName name="data65">[12]Factura!#REF!</definedName>
    <definedName name="data66" localSheetId="0">[12]Factura!#REF!</definedName>
    <definedName name="data66">[12]Factura!#REF!</definedName>
    <definedName name="data67" localSheetId="0">[12]Factura!#REF!</definedName>
    <definedName name="data67">[12]Factura!#REF!</definedName>
    <definedName name="data68" localSheetId="0">[12]Factura!#REF!</definedName>
    <definedName name="data68">[12]Factura!#REF!</definedName>
    <definedName name="data69" localSheetId="0">[12]Factura!#REF!</definedName>
    <definedName name="data69">[12]Factura!#REF!</definedName>
    <definedName name="data70" localSheetId="0">[12]Factura!#REF!</definedName>
    <definedName name="data70">[12]Factura!#REF!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>[35]M.O.!#REF!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[24]MO!$B$256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ff" localSheetId="0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[29]Análisis!#REF!</definedName>
    <definedName name="Dintel.Cocina">[29]Análisis!#REF!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[32]Análisis!#REF!</definedName>
    <definedName name="Dintel.D1.15x40">[32]Análisis!#REF!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[32]Análisis!#REF!</definedName>
    <definedName name="Dintel.D120x40">[32]Análisis!#REF!</definedName>
    <definedName name="Dintel.D2.15x40" localSheetId="0">[32]Análisis!#REF!</definedName>
    <definedName name="Dintel.D2.15x40">[32]Análisis!#REF!</definedName>
    <definedName name="Dintel.D2.1erN" localSheetId="0">#REF!</definedName>
    <definedName name="Dintel.D2.1erN">#REF!</definedName>
    <definedName name="Dintel.D2.20x40" localSheetId="0">[32]Análisis!#REF!</definedName>
    <definedName name="Dintel.D2.20x40">[32]Análisis!#REF!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[32]Análisis!#REF!</definedName>
    <definedName name="Dintel.DN">[32]Análisis!#REF!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[54]Análisis!$D$557</definedName>
    <definedName name="Dintel20x40">[29]Análisis!$D$230</definedName>
    <definedName name="DIOS" localSheetId="0">#REF!</definedName>
    <definedName name="DIOS">#REF!</definedName>
    <definedName name="Disc.Co.Cc2" localSheetId="0">[32]Análisis!#REF!</definedName>
    <definedName name="Disc.Co.Cc2">[32]Análisis!#REF!</definedName>
    <definedName name="Disc.Col.C" localSheetId="0">[32]Análisis!#REF!</definedName>
    <definedName name="Disc.Col.C">[32]Análisis!#REF!</definedName>
    <definedName name="Disc.Col.C1" localSheetId="0">[32]Análisis!#REF!</definedName>
    <definedName name="Disc.Col.C1">[32]Análisis!#REF!</definedName>
    <definedName name="Disc.Col.C2.45x45" localSheetId="0">[32]Análisis!#REF!</definedName>
    <definedName name="Disc.Col.C2.45x45">[32]Análisis!#REF!</definedName>
    <definedName name="Disc.Col.CA" localSheetId="0">[32]Análisis!#REF!</definedName>
    <definedName name="Disc.Col.CA">[32]Análisis!#REF!</definedName>
    <definedName name="Disc.Col.Cc1" localSheetId="0">[32]Análisis!#REF!</definedName>
    <definedName name="Disc.Col.Cc1">[32]Análisis!#REF!</definedName>
    <definedName name="Disc.Losa.techo" localSheetId="0">[32]Análisis!#REF!</definedName>
    <definedName name="Disc.Losa.techo">[32]Análisis!#REF!</definedName>
    <definedName name="Disc.Muro.MH" localSheetId="0">[32]Análisis!#REF!</definedName>
    <definedName name="Disc.Muro.MH">[32]Análisis!#REF!</definedName>
    <definedName name="Disc.V3" localSheetId="0">[32]Análisis!#REF!</definedName>
    <definedName name="Disc.V3">[32]Análisis!#REF!</definedName>
    <definedName name="Disc.Viga.Curva.30x70" localSheetId="0">[32]Análisis!#REF!</definedName>
    <definedName name="Disc.Viga.Curva.30x70">[32]Análisis!#REF!</definedName>
    <definedName name="Disc.Viga.Curva.Vcc1" localSheetId="0">[32]Análisis!#REF!</definedName>
    <definedName name="Disc.Viga.Curva.Vcc1">[32]Análisis!#REF!</definedName>
    <definedName name="Disc.Viga.V1" localSheetId="0">[32]Análisis!#REF!</definedName>
    <definedName name="Disc.Viga.V1">[32]Análisis!#REF!</definedName>
    <definedName name="Disc.Viga.V10" localSheetId="0">[32]Análisis!#REF!</definedName>
    <definedName name="Disc.Viga.V10">[32]Análisis!#REF!</definedName>
    <definedName name="Disc.Viga.V2" localSheetId="0">[32]Análisis!#REF!</definedName>
    <definedName name="Disc.Viga.V2">[32]Análisis!#REF!</definedName>
    <definedName name="Disc.Viga.V4" localSheetId="0">[32]Análisis!#REF!</definedName>
    <definedName name="Disc.Viga.V4">[32]Análisis!#REF!</definedName>
    <definedName name="Disc.Viga.V5" localSheetId="0">[32]Análisis!#REF!</definedName>
    <definedName name="Disc.Viga.V5">[32]Análisis!#REF!</definedName>
    <definedName name="Disc.Viga.V6" localSheetId="0">[32]Análisis!#REF!</definedName>
    <definedName name="Disc.Viga.V6">[32]Análisis!#REF!</definedName>
    <definedName name="Disc.Viga.V7" localSheetId="0">[32]Análisis!#REF!</definedName>
    <definedName name="Disc.Viga.V7">[32]Análisis!#REF!</definedName>
    <definedName name="Disc.Viga.V7B" localSheetId="0">[32]Análisis!#REF!</definedName>
    <definedName name="Disc.Viga.V7B">[32]Análisis!#REF!</definedName>
    <definedName name="Disc.Viga.V8" localSheetId="0">[32]Análisis!#REF!</definedName>
    <definedName name="Disc.Viga.V8">[32]Análisis!#REF!</definedName>
    <definedName name="Disc.Viga.V9" localSheetId="0">[32]Análisis!#REF!</definedName>
    <definedName name="Disc.Viga.V9">[32]Análisis!#REF!</definedName>
    <definedName name="Disc.Zap.Muro.HA" localSheetId="0">[32]Análisis!#REF!</definedName>
    <definedName name="Disc.Zap.Muro.HA">[32]Análisis!#REF!</definedName>
    <definedName name="Disc.Zap.ZC" localSheetId="0">[32]Análisis!#REF!</definedName>
    <definedName name="Disc.Zap.ZC">[32]Análisis!#REF!</definedName>
    <definedName name="Disc.ZC1" localSheetId="0">[32]Análisis!#REF!</definedName>
    <definedName name="Disc.ZC1">[32]Análisis!#REF!</definedName>
    <definedName name="Disc.ZC2" localSheetId="0">[32]Análisis!#REF!</definedName>
    <definedName name="Disc.ZC2">[32]Análisis!#REF!</definedName>
    <definedName name="Disc.ZCA" localSheetId="0">[32]Análisis!#REF!</definedName>
    <definedName name="Disc.ZCA">[32]Análisis!#REF!</definedName>
    <definedName name="Disc.ZCc1" localSheetId="0">[32]Análisis!#REF!</definedName>
    <definedName name="Disc.ZCc1">[32]Análisis!#REF!</definedName>
    <definedName name="Disc.ZCc2" localSheetId="0">[32]Análisis!#REF!</definedName>
    <definedName name="Disc.ZCc2">[32]Análisis!#REF!</definedName>
    <definedName name="Disco.Col.Cc" localSheetId="0">[32]Análisis!#REF!</definedName>
    <definedName name="Disco.Col.Cc">[32]Análisis!#REF!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'[20]Listado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[58]INS!#REF!</definedName>
    <definedName name="donatelo">[58]INS!#REF!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'[28]Resumen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[25]EQUIPOS!$I$13</definedName>
    <definedName name="e" localSheetId="0">#REF!</definedName>
    <definedName name="e">#REF!</definedName>
    <definedName name="e214bft" localSheetId="0">'[20]Listado Equipos a utilizar'!#REF!</definedName>
    <definedName name="e214bft">'[20]Listado Equipos a utilizar'!#REF!</definedName>
    <definedName name="e320b" localSheetId="0">'[20]Listado Equipos a utilizar'!#REF!</definedName>
    <definedName name="e320b">'[20]Listado Equipos a utilizar'!#REF!</definedName>
    <definedName name="EBANISTERIA" localSheetId="0">#REF!</definedName>
    <definedName name="EBANISTERIA">#REF!</definedName>
    <definedName name="Edi.Hab.Viga.V6" localSheetId="0">[32]Análisis!#REF!</definedName>
    <definedName name="Edi.Hab.Viga.V6">[32]Análisis!#REF!</definedName>
    <definedName name="Edif.Direc." localSheetId="0">#REF!</definedName>
    <definedName name="Edif.Direc.">#REF!</definedName>
    <definedName name="Edif.Ejec.Losa.Techo" localSheetId="0">[32]Análisis!#REF!</definedName>
    <definedName name="Edif.Ejec.Losa.Techo">[32]Análisis!#REF!</definedName>
    <definedName name="Edif.Hab.Col.C1" localSheetId="0">[32]Análisis!#REF!</definedName>
    <definedName name="Edif.Hab.Col.C1">[32]Análisis!#REF!</definedName>
    <definedName name="Edif.Hab.Col.C1.2doN" localSheetId="0">[32]Análisis!#REF!</definedName>
    <definedName name="Edif.Hab.Col.C1.2doN">[32]Análisis!#REF!</definedName>
    <definedName name="Edif.Hab.Col.C1.3erN" localSheetId="0">[32]Análisis!#REF!</definedName>
    <definedName name="Edif.Hab.Col.C1.3erN">[32]Análisis!#REF!</definedName>
    <definedName name="Edif.Hab.Col.C2" localSheetId="0">[32]Análisis!#REF!</definedName>
    <definedName name="Edif.Hab.Col.C2">[32]Análisis!#REF!</definedName>
    <definedName name="Edif.Hab.Col.C2.2doN" localSheetId="0">[32]Análisis!#REF!</definedName>
    <definedName name="Edif.Hab.Col.C2.2doN">[32]Análisis!#REF!</definedName>
    <definedName name="Edif.Hab.Col.C2.3erN" localSheetId="0">[32]Análisis!#REF!</definedName>
    <definedName name="Edif.Hab.Col.C2.3erN">[32]Análisis!#REF!</definedName>
    <definedName name="Edif.Hab.Col.C3.1erN" localSheetId="0">[32]Análisis!#REF!</definedName>
    <definedName name="Edif.Hab.Col.C3.1erN">[32]Análisis!#REF!</definedName>
    <definedName name="Edif.Hab.Col.C3.2doN" localSheetId="0">[32]Análisis!#REF!</definedName>
    <definedName name="Edif.Hab.Col.C3.2doN">[32]Análisis!#REF!</definedName>
    <definedName name="Edif.Hab.Col.C4.2doN" localSheetId="0">[32]Análisis!#REF!</definedName>
    <definedName name="Edif.Hab.Col.C4.2doN">[32]Análisis!#REF!</definedName>
    <definedName name="Edif.Hab.Col.CF" localSheetId="0">[32]Análisis!#REF!</definedName>
    <definedName name="Edif.Hab.Col.CF">[32]Análisis!#REF!</definedName>
    <definedName name="Edif.Hab.Col4.1eN" localSheetId="0">[32]Análisis!#REF!</definedName>
    <definedName name="Edif.Hab.Col4.1eN">[32]Análisis!#REF!</definedName>
    <definedName name="Edif.Hab.Losa.Entrepiso" localSheetId="0">[32]Análisis!#REF!</definedName>
    <definedName name="Edif.Hab.Losa.Entrepiso">[32]Análisis!#REF!</definedName>
    <definedName name="Edif.Hab.Losa.Techo" localSheetId="0">[32]Análisis!#REF!</definedName>
    <definedName name="Edif.Hab.Losa.Techo">[32]Análisis!#REF!</definedName>
    <definedName name="Edif.Hab.Platea" localSheetId="0">[32]Análisis!#REF!</definedName>
    <definedName name="Edif.Hab.Platea">[32]Análisis!#REF!</definedName>
    <definedName name="Edif.Hab.Viga.V1" localSheetId="0">[32]Análisis!#REF!</definedName>
    <definedName name="Edif.Hab.Viga.V1">[32]Análisis!#REF!</definedName>
    <definedName name="Edif.Hab.Viga.V10" localSheetId="0">[32]Análisis!#REF!</definedName>
    <definedName name="Edif.Hab.Viga.V10">[32]Análisis!#REF!</definedName>
    <definedName name="Edif.Hab.Viga.V3" localSheetId="0">[32]Análisis!#REF!</definedName>
    <definedName name="Edif.Hab.Viga.V3">[32]Análisis!#REF!</definedName>
    <definedName name="Edif.Hab.Viga.V4" localSheetId="0">[32]Análisis!#REF!</definedName>
    <definedName name="Edif.Hab.Viga.V4">[32]Análisis!#REF!</definedName>
    <definedName name="Edif.Hab.Viga.V5" localSheetId="0">[32]Análisis!#REF!</definedName>
    <definedName name="Edif.Hab.Viga.V5">[32]Análisis!#REF!</definedName>
    <definedName name="Edif.Hab.Viga.V5b" localSheetId="0">[32]Análisis!#REF!</definedName>
    <definedName name="Edif.Hab.Viga.V5b">[32]Análisis!#REF!</definedName>
    <definedName name="Edif.Hab.Viga.V8" localSheetId="0">[32]Análisis!#REF!</definedName>
    <definedName name="Edif.Hab.Viga.V8">[32]Análisis!#REF!</definedName>
    <definedName name="Edif.Hab.VigaV2" localSheetId="0">[32]Análisis!#REF!</definedName>
    <definedName name="Edif.Hab.VigaV2">[32]Análisis!#REF!</definedName>
    <definedName name="Edif.Hab.VigaV9" localSheetId="0">[32]Análisis!#REF!</definedName>
    <definedName name="Edif.Hab.VigaV9">[32]Análisis!#REF!</definedName>
    <definedName name="Edif.Hab.Zap.Col.CF" localSheetId="0">[32]Análisis!#REF!</definedName>
    <definedName name="Edif.Hab.Zap.Col.CF">[32]Análisis!#REF!</definedName>
    <definedName name="Edif.Hab.Zap.Escalera" localSheetId="0">[32]Análisis!#REF!</definedName>
    <definedName name="Edif.Hab.Zap.Escalera">[32]Análisis!#REF!</definedName>
    <definedName name="Edif.Hab.Zap.Zc3" localSheetId="0">[32]Análisis!#REF!</definedName>
    <definedName name="Edif.Hab.Zap.Zc3">[32]Análisis!#REF!</definedName>
    <definedName name="Edif.Hab.Zap.Zc4" localSheetId="0">[32]Análisis!#REF!</definedName>
    <definedName name="Edif.Hab.Zap.Zc4">[32]Análisis!#REF!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[32]Análisis!#REF!</definedName>
    <definedName name="Edif.Serv.Col.C">[32]Análisis!#REF!</definedName>
    <definedName name="Edif.Serv.Col.C1" localSheetId="0">[32]Análisis!#REF!</definedName>
    <definedName name="Edif.Serv.Col.C1">[32]Análisis!#REF!</definedName>
    <definedName name="Edif.Serv.Losa.Entrepiso" localSheetId="0">[32]Análisis!#REF!</definedName>
    <definedName name="Edif.Serv.Losa.Entrepiso">[32]Análisis!#REF!</definedName>
    <definedName name="Edif.Serv.Losa.Techo" localSheetId="0">[32]Análisis!#REF!</definedName>
    <definedName name="Edif.Serv.Losa.Techo">[32]Análisis!#REF!</definedName>
    <definedName name="Edif.Serv.V1" localSheetId="0">[32]Análisis!#REF!</definedName>
    <definedName name="Edif.Serv.V1">[32]Análisis!#REF!</definedName>
    <definedName name="Edif.Serv.V10" localSheetId="0">[32]Análisis!#REF!</definedName>
    <definedName name="Edif.Serv.V10">[32]Análisis!#REF!</definedName>
    <definedName name="Edif.Serv.V11" localSheetId="0">[32]Análisis!#REF!</definedName>
    <definedName name="Edif.Serv.V11">[32]Análisis!#REF!</definedName>
    <definedName name="Edif.Serv.V12" localSheetId="0">[32]Análisis!#REF!</definedName>
    <definedName name="Edif.Serv.V12">[32]Análisis!#REF!</definedName>
    <definedName name="Edif.Serv.V13" localSheetId="0">[32]Análisis!#REF!</definedName>
    <definedName name="Edif.Serv.V13">[32]Análisis!#REF!</definedName>
    <definedName name="Edif.Serv.V14" localSheetId="0">[32]Análisis!#REF!</definedName>
    <definedName name="Edif.Serv.V14">[32]Análisis!#REF!</definedName>
    <definedName name="Edif.Serv.V15" localSheetId="0">[32]Análisis!#REF!</definedName>
    <definedName name="Edif.Serv.V15">[32]Análisis!#REF!</definedName>
    <definedName name="Edif.Serv.V2" localSheetId="0">[32]Análisis!#REF!</definedName>
    <definedName name="Edif.Serv.V2">[32]Análisis!#REF!</definedName>
    <definedName name="Edif.Serv.V3" localSheetId="0">[32]Análisis!#REF!</definedName>
    <definedName name="Edif.Serv.V3">[32]Análisis!#REF!</definedName>
    <definedName name="Edif.Serv.V4" localSheetId="0">[32]Análisis!#REF!</definedName>
    <definedName name="Edif.Serv.V4">[32]Análisis!#REF!</definedName>
    <definedName name="Edif.Serv.V5" localSheetId="0">[32]Análisis!#REF!</definedName>
    <definedName name="Edif.Serv.V5">[32]Análisis!#REF!</definedName>
    <definedName name="Edif.Serv.V6" localSheetId="0">[32]Análisis!#REF!</definedName>
    <definedName name="Edif.Serv.V6">[32]Análisis!#REF!</definedName>
    <definedName name="Edif.Serv.V7" localSheetId="0">[32]Análisis!#REF!</definedName>
    <definedName name="Edif.Serv.V7">[32]Análisis!#REF!</definedName>
    <definedName name="Edif.Serv.V8" localSheetId="0">[32]Análisis!#REF!</definedName>
    <definedName name="Edif.Serv.V8">[32]Análisis!#REF!</definedName>
    <definedName name="Edif.Serv.V9" localSheetId="0">[32]Análisis!#REF!</definedName>
    <definedName name="Edif.Serv.V9">[32]Análisis!#REF!</definedName>
    <definedName name="Edif.Serv.VA" localSheetId="0">[32]Análisis!#REF!</definedName>
    <definedName name="Edif.Serv.VA">[32]Análisis!#REF!</definedName>
    <definedName name="Edif.Serv.Zap.ZC" localSheetId="0">[32]Análisis!#REF!</definedName>
    <definedName name="Edif.Serv.Zap.ZC">[32]Análisis!#REF!</definedName>
    <definedName name="Edif.Serv.Zap.ZC1" localSheetId="0">[32]Análisis!#REF!</definedName>
    <definedName name="Edif.Serv.Zap.ZC1">[32]Análisis!#REF!</definedName>
    <definedName name="Edificio.Administracion">'[29]Edificio Administracion'!$G$112</definedName>
    <definedName name="Edificio.de.Entrada">'[29]Edificio de Entrada'!$G$77</definedName>
    <definedName name="EDIFICIO.DE.SERVICIOS" localSheetId="0">#REF!</definedName>
    <definedName name="EDIFICIO.DE.SERVICIOS">#REF!</definedName>
    <definedName name="EEEEEEEEEEEEEEEEEEEE" localSheetId="0">#REF!</definedName>
    <definedName name="EEEEEEEEEEEEEEEEEEEE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[24]MO!$B$247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'[20]Listado Equipos a utilizar'!#REF!</definedName>
    <definedName name="eqacero">'[20]Listado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[56]Análisis!$D$1354</definedName>
    <definedName name="escalon.de1.2">[56]Análisis!$D$1344</definedName>
    <definedName name="escalon.de1.6">[56]Análisis!$D$1334</definedName>
    <definedName name="escalon.de1.8">[56]Análisis!$D$1324</definedName>
    <definedName name="escalon.de2.0">[56]Análisis!$D$1314</definedName>
    <definedName name="escalon.de30">[56]Análisis!$D$1293</definedName>
    <definedName name="escalon.de60">[56]Análisis!$D$1304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[56]Análisis!$D$1278</definedName>
    <definedName name="escalones.ceramica">[54]Análisis!$D$1340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'[20]Listado Equipos a utilizar'!#REF!</definedName>
    <definedName name="escobillones">'[20]Listado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_3">#N/A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[51]Insumos!$L$43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320b" localSheetId="0">'[20]Listado Equipos a utilizar'!#REF!</definedName>
    <definedName name="ex320b">'[20]Listado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'[20]Listado Equipos a utilizar'!#REF!</definedName>
    <definedName name="excavadora">'[20]Listado Equipos a utilizar'!#REF!</definedName>
    <definedName name="excavadora235">[25]EQUIPOS!$I$16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[51]Insumos!$L$35</definedName>
    <definedName name="expl" localSheetId="0">[37]ADDENDA!#REF!</definedName>
    <definedName name="expl">[37]ADDENDA!#REF!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[29]Resumen!$F$32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.optimi.obras.arte">'[59]ANALISIS A USAR'!$J$17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'[60]med.mov.de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FFFF" localSheetId="0">#REF!</definedName>
    <definedName name="FFFFF">#REF!</definedName>
    <definedName name="FFFFFFFFFFFFFFFFFFFF" localSheetId="0">#REF!</definedName>
    <definedName name="FFFFFFFFFFFFFFFFFFFF">#REF!</definedName>
    <definedName name="fino">[29]Insumos!$E$108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[29]Análisis!$D$1202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[54]Análisis!$D$1042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[29]Resumen!$D$21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[61]INSUMOS!$F$303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[36]INS!$D$561</definedName>
    <definedName name="GASOLINA">#REF!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'[47]Analisis Unit. '!$F$49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[25]EQUIPOS!$I$11</definedName>
    <definedName name="graderm" localSheetId="0">'[20]Listado Equipos a utilizar'!#REF!</definedName>
    <definedName name="graderm">'[20]Listado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[17]M.O.!#REF!</definedName>
    <definedName name="H">[17]M.O.!#REF!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[62]Mezcla!$G$81</definedName>
    <definedName name="HGON140">[62]Mezcla!$G$106</definedName>
    <definedName name="HGON180">[62]Mezcla!$G$131</definedName>
    <definedName name="HGON210">[62]Mezcla!$G$156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[3]insumo!$D$36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_3">"$#REF!.$L$66:$W$66"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">'[47]Analisis Unit. '!$F$74</definedName>
    <definedName name="horm.1.3.5">'[47]Analisis Unit. '!$F$64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[29]Insumos!$E$35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[29]Insumos!$E$37</definedName>
    <definedName name="Horm.Ind.210" localSheetId="0">#REF!</definedName>
    <definedName name="Horm.Ind.210">#REF!</definedName>
    <definedName name="Horm.Ind.210.Sin.Bomba">[29]Insumos!$E$39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'[52]HORM.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[63]Ana!#REF!</definedName>
    <definedName name="HORM315">[63]Ana!#REF!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'[23]LISTA DE PRECIO'!$C$10</definedName>
    <definedName name="HORMIGON_AN" localSheetId="0">#REF!</definedName>
    <definedName name="HORMIGON_AN">#REF!</definedName>
    <definedName name="Hormigón_Industrial_210_Kg_cm2">[64]Insumos!$B$71:$D$71</definedName>
    <definedName name="Hormigón_Industrial_210_Kg_cm2_1">[64]Insumos!$B$71:$D$71</definedName>
    <definedName name="Hormigón_Industrial_210_Kg_cm2_2">[64]Insumos!$B$71:$D$71</definedName>
    <definedName name="Hormigón_Industrial_210_Kg_cm2_3">[64]Insumos!$B$71:$D$71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[25]MATERIALES!#REF!</definedName>
    <definedName name="Hormigon240i">[25]MATERIALES!#REF!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[26]INS!#REF!</definedName>
    <definedName name="i">[26]INS!#REF!</definedName>
    <definedName name="ilma" localSheetId="0">[31]M.O.!#REF!</definedName>
    <definedName name="ilma">[31]M.O.!#REF!</definedName>
    <definedName name="ILO" localSheetId="0">#REF!</definedName>
    <definedName name="ILO">#REF!</definedName>
    <definedName name="imocolocjuntas">[61]INSUMOS!$F$261</definedName>
    <definedName name="Impermeabilizante">[29]Insumos!$E$48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[65]Directos!#REF!</definedName>
    <definedName name="impresion_2">[65]Directos!#REF!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[35]M.O.!$C$10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[29]Resumen!$D$23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[66]Insumos!$G$2</definedName>
    <definedName name="ITBS" localSheetId="0">#REF!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'[27]CUB-10181-3(Rescision)'!#REF!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[56]Análisis!$D$1570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[31]M.O.!#REF!</definedName>
    <definedName name="k">[31]M.O.!#REF!</definedName>
    <definedName name="kerosene" localSheetId="0">#REF!</definedName>
    <definedName name="kerosene">#REF!</definedName>
    <definedName name="Kilometro">[25]EQUIPOS!$I$25</definedName>
    <definedName name="komatsu" localSheetId="0">'[20]Listado Equipos a utilizar'!#REF!</definedName>
    <definedName name="komatsu">'[20]Listado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[29]Insumos!$E$112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do_y_vaciado_3">#N/A</definedName>
    <definedName name="Ligado_y_Vaciado_a_Mano">[22]Insumos!$B$136:$D$136</definedName>
    <definedName name="ligadohormigon" localSheetId="0">[25]OBRAMANO!#REF!</definedName>
    <definedName name="ligadohormigon">[25]OBRAMANO!#REF!</definedName>
    <definedName name="ligadora" localSheetId="0">'[20]Listado Equipos a utilizar'!#REF!</definedName>
    <definedName name="ligadora">'[20]Listado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[29]Resumen!$D$29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[32]Análisis!#REF!</definedName>
    <definedName name="Lobby.Col.C1">[32]Análisis!#REF!</definedName>
    <definedName name="Lobby.Col.C2" localSheetId="0">[32]Análisis!#REF!</definedName>
    <definedName name="Lobby.Col.C2">[32]Análisis!#REF!</definedName>
    <definedName name="Lobby.Col.C3" localSheetId="0">[32]Análisis!#REF!</definedName>
    <definedName name="Lobby.Col.C3">[32]Análisis!#REF!</definedName>
    <definedName name="Lobby.Col.C4" localSheetId="0">[32]Análisis!#REF!</definedName>
    <definedName name="Lobby.Col.C4">[32]Análisis!#REF!</definedName>
    <definedName name="Lobby.losa.estrepiso" localSheetId="0">[32]Análisis!#REF!</definedName>
    <definedName name="Lobby.losa.estrepiso">[32]Análisis!#REF!</definedName>
    <definedName name="Lobby.Viga.V1" localSheetId="0">[32]Análisis!#REF!</definedName>
    <definedName name="Lobby.Viga.V1">[32]Análisis!#REF!</definedName>
    <definedName name="Lobby.Viga.V10" localSheetId="0">[32]Análisis!#REF!</definedName>
    <definedName name="Lobby.Viga.V10">[32]Análisis!#REF!</definedName>
    <definedName name="Lobby.Viga.V11" localSheetId="0">[32]Análisis!#REF!</definedName>
    <definedName name="Lobby.Viga.V11">[32]Análisis!#REF!</definedName>
    <definedName name="Lobby.Viga.V1A" localSheetId="0">[32]Análisis!#REF!</definedName>
    <definedName name="Lobby.Viga.V1A">[32]Análisis!#REF!</definedName>
    <definedName name="Lobby.Viga.V2." localSheetId="0">[32]Análisis!#REF!</definedName>
    <definedName name="Lobby.Viga.V2.">[32]Análisis!#REF!</definedName>
    <definedName name="Lobby.Viga.V3" localSheetId="0">[32]Análisis!#REF!</definedName>
    <definedName name="Lobby.Viga.V3">[32]Análisis!#REF!</definedName>
    <definedName name="Lobby.viga.V4" localSheetId="0">[32]Análisis!#REF!</definedName>
    <definedName name="Lobby.viga.V4">[32]Análisis!#REF!</definedName>
    <definedName name="Lobby.Viga.V4A" localSheetId="0">[32]Análisis!#REF!</definedName>
    <definedName name="Lobby.Viga.V4A">[32]Análisis!#REF!</definedName>
    <definedName name="Lobby.Viga.V6" localSheetId="0">[32]Análisis!#REF!</definedName>
    <definedName name="Lobby.Viga.V6">[32]Análisis!#REF!</definedName>
    <definedName name="Lobby.Viga.V7" localSheetId="0">[32]Análisis!#REF!</definedName>
    <definedName name="Lobby.Viga.V7">[32]Análisis!#REF!</definedName>
    <definedName name="Lobby.Viga.V8" localSheetId="0">[32]Análisis!#REF!</definedName>
    <definedName name="Lobby.Viga.V8">[32]Análisis!#REF!</definedName>
    <definedName name="Lobby.Viga.V9" localSheetId="0">[32]Análisis!#REF!</definedName>
    <definedName name="Lobby.Viga.V9">[32]Análisis!#REF!</definedName>
    <definedName name="Lobby.Viga.V9A" localSheetId="0">[32]Análisis!#REF!</definedName>
    <definedName name="Lobby.Viga.V9A">[32]Análisis!#REF!</definedName>
    <definedName name="Lobby.Zap.Zc1" localSheetId="0">[32]Análisis!#REF!</definedName>
    <definedName name="Lobby.Zap.Zc1">[32]Análisis!#REF!</definedName>
    <definedName name="Lobby.Zap.Zc2" localSheetId="0">[32]Análisis!#REF!</definedName>
    <definedName name="Lobby.Zap.Zc2">[32]Análisis!#REF!</definedName>
    <definedName name="Lobby.Zap.Zc3" localSheetId="0">[32]Análisis!#REF!</definedName>
    <definedName name="Lobby.Zap.Zc3">[32]Análisis!#REF!</definedName>
    <definedName name="Lobby.Zap.Zc4" localSheetId="0">[32]Análisis!#REF!</definedName>
    <definedName name="Lobby.Zap.Zc4">[32]Análisis!#REF!</definedName>
    <definedName name="Lobby.Zap.Zc9" localSheetId="0">[32]Análisis!#REF!</definedName>
    <definedName name="Lobby.Zap.Zc9">[32]Análisis!#REF!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[54]Análisis!$D$242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[29]Análisis!$D$241</definedName>
    <definedName name="losa.fundacion.15cm" localSheetId="0">#REF!</definedName>
    <definedName name="losa.fundacion.15cm">#REF!</definedName>
    <definedName name="losa.fundacion.20cm">[54]Análisis!$D$503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[29]Análisis!$D$274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[46]Análisis!$N$439</definedName>
    <definedName name="Losa.plana.12cm" localSheetId="0">[32]Análisis!#REF!</definedName>
    <definedName name="Losa.plana.12cm">[32]Análisis!#REF!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[29]Análisis!$D$256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[67]Materiales!$K$15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'[23]LISTA DE PRECIO'!$C$12</definedName>
    <definedName name="M.O._acero_malla">'[23]LISTA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'[23]LISTA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[29]Insumos!$E$91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Pintura.Int.">'[55]Costos Mano de Obra'!$O$52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_O_Armadura_Columna">[22]Insumos!$B$78:$D$78</definedName>
    <definedName name="M_O_Armadura_Dintel_y_Viga">[22]Insumos!$B$79:$D$79</definedName>
    <definedName name="M_O_Cantos">[22]Insumos!$B$99:$D$99</definedName>
    <definedName name="M_O_Carpintero_2da._Categoría">[22]Insumos!$B$96:$D$96</definedName>
    <definedName name="M_O_Cerámica_Italiana_en_Pared">[22]Insumos!$B$102:$D$102</definedName>
    <definedName name="M_O_Colocación_Adoquines">[22]Insumos!$B$104:$D$104</definedName>
    <definedName name="M_O_Colocación_de_Bloques_de_4">[22]Insumos!$B$105:$D$105</definedName>
    <definedName name="M_O_Colocación_de_Bloques_de_6">[22]Insumos!$B$106:$D$106</definedName>
    <definedName name="M_O_Colocación_de_Bloques_de_8">[22]Insumos!$B$107:$D$107</definedName>
    <definedName name="M_O_Colocación_Listelos">[22]Insumos!$B$114:$D$114</definedName>
    <definedName name="M_O_Colocación_Piso_Cerámica_Criolla">[22]Insumos!$B$108:$D$108</definedName>
    <definedName name="M_O_Colocación_Piso_de_Granito_40_X_40">[22]Insumos!$B$111:$D$111</definedName>
    <definedName name="M_O_Colocación_Zócalos_de_Cerámica">[22]Insumos!$B$113:$D$113</definedName>
    <definedName name="M_O_Confección_de_Andamios">[22]Insumos!$B$115:$D$115</definedName>
    <definedName name="M_O_Construcción_Acera_Frotada_y_Violinada">[22]Insumos!$B$116:$D$116</definedName>
    <definedName name="M_O_Corte_y_Amarre_de_Varilla">[22]Insumos!$B$119:$D$119</definedName>
    <definedName name="M_O_Elaboración_Trampa_de_Grasa">[22]Insumos!$B$121:$D$121</definedName>
    <definedName name="M_O_Fino_de_Techo_Inclinado">[22]Insumos!$B$83:$D$83</definedName>
    <definedName name="M_O_Fino_de_Techo_Plano">[22]Insumos!$B$84:$D$84</definedName>
    <definedName name="M_O_Llenado_de_huecos">[22]Insumos!$B$86:$D$86</definedName>
    <definedName name="M_O_Maestro">[22]Insumos!$B$87:$D$87</definedName>
    <definedName name="M_O_Pañete_Maestreado_Exterior">[22]Insumos!$B$91:$D$91</definedName>
    <definedName name="M_O_Pañete_Maestreado_Interior">[22]Insumos!$B$92:$D$92</definedName>
    <definedName name="M_O_Preparación_del_Terreno">[22]Insumos!$B$94:$D$94</definedName>
    <definedName name="M_O_Quintal_Trabajado">[22]Insumos!$B$77:$D$77</definedName>
    <definedName name="M_O_Regado__Compactación__Mojado__Trasl.Mat.__A_M">[22]Insumos!$B$132:$D$132</definedName>
    <definedName name="M_O_Subida_de_Materiales">[22]Insumos!$B$95:$D$95</definedName>
    <definedName name="M_O_Técnico_Calificado">[22]Insumos!$B$149:$D$149</definedName>
    <definedName name="M_O_Zabaletas">[22]Insumos!$B$98:$D$98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2ceramica">'[47]Analisis Unit. '!$F$47</definedName>
    <definedName name="m3arena">'[47]Analisis Unit. '!$F$41</definedName>
    <definedName name="m3arepanete">'[47]Analisis Unit. '!$F$44</definedName>
    <definedName name="m3grava">'[47]Analisis Unit. '!$F$42</definedName>
    <definedName name="MA" localSheetId="0">[17]M.O.!$C$10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[9]MOJornal!$D$31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3">#N/A</definedName>
    <definedName name="Madera_P2" localSheetId="0">[24]INSU!$D$132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[36]INS!#REF!</definedName>
    <definedName name="MAESTROCARP">[26]INS!#REF!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'[23]LISTA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_de_Obra_Acero_3">#N/A</definedName>
    <definedName name="Mano_de_Obra_Madera_3">#N/A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'[20]Listado Equipos a utilizar'!#REF!</definedName>
    <definedName name="maquito">'[20]Listado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 localSheetId="0">#REF!</definedName>
    <definedName name="martillo">#REF!</definedName>
    <definedName name="masilla.sheetrock">[51]Insumos!$L$40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[38]Insumos!$E$30</definedName>
    <definedName name="Mez.Antillana.Pañete">[38]Insumos!$E$31</definedName>
    <definedName name="Mez.Antillana.Pisos">[38]Insumos!$E$32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" localSheetId="0">#REF!</definedName>
    <definedName name="MM">#REF!</definedName>
    <definedName name="MmExcelLinker_1BE3E522_E4EF_4F83_8B09_7C9149A66141" localSheetId="0">comp [2]custo!$I$997:$J$997</definedName>
    <definedName name="MmExcelLinker_1BE3E522_E4EF_4F83_8B09_7C9149A66141">comp [2]custo!$I$997:$J$997</definedName>
    <definedName name="mmmm" localSheetId="0">#REF!</definedName>
    <definedName name="mmmm">#REF!</definedName>
    <definedName name="MN" localSheetId="0">#REF!</definedName>
    <definedName name="MN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[24]MO!$B$612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[49]M.O.!$C$203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[32]Análisis!#REF!</definedName>
    <definedName name="Mocheta.Mezcla.Antillana">[32]Análisis!#REF!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[49]M.O.!$C$216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[36]INS!#REF!</definedName>
    <definedName name="MOPISOCERAMICA">[26]INS!#REF!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'[47]Analisis Unit. '!$F$85</definedName>
    <definedName name="Mortero.1.2.Impermeabilizante" localSheetId="0">#REF!</definedName>
    <definedName name="Mortero.1.2.Impermeabilizante">#REF!</definedName>
    <definedName name="mortero.1.4.pañete">'[55]Ana. Horm mexc mort'!$D$85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[46]Análisis!$N$845</definedName>
    <definedName name="Muro.Bloque.6cm.BNP">[46]Análisis!$N$821</definedName>
    <definedName name="Muro.Bloque.6cm.SNPT">[46]Análisis!$N$808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[56]Análisis!$D$729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[29]Análisis!$D$286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'[57]Muros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'[57]MurosInt.h=2.8 m Plycem 2 lados'!$E$64</definedName>
    <definedName name="muros.una.cshee.plycem">'[57]MurosInt.h=2.8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[68]Insumos!#REF!</definedName>
    <definedName name="NADA">[68]Insumos!#REF!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h" localSheetId="0">#REF!</definedName>
    <definedName name="nh">#REF!</definedName>
    <definedName name="NINGUNA" localSheetId="0">[68]Insumos!#REF!</definedName>
    <definedName name="NINGUNA">[68]Insumos!#REF!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'[20]Listado Equipos a utilizar'!#REF!</definedName>
    <definedName name="nissan">'[20]Listado Equipos a utilizar'!#REF!</definedName>
    <definedName name="no" localSheetId="0">#REF!</definedName>
    <definedName name="no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[26]INS!#REF!</definedName>
    <definedName name="o">[26]INS!#REF!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'[28]O.M. y Salarios'!#REF!</definedName>
    <definedName name="omencofrado">'[28]O.M. y Salarios'!#REF!</definedName>
    <definedName name="opala">[67]Salarios!$D$16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[25]OBRAMANO!$F$74</definedName>
    <definedName name="operadorpala">[25]OBRAMANO!$F$72</definedName>
    <definedName name="operadorretro">[25]OBRAMANO!$F$77</definedName>
    <definedName name="operadorrodillo">[25]OBRAMANO!$F$75</definedName>
    <definedName name="operadortractor">[25]OBRAMANO!$F$76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[52]SALARIOS!$C$10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[67]Salarios!$D$14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[69]peso!#REF!</definedName>
    <definedName name="p">[69]peso!#REF!</definedName>
    <definedName name="P.U.Amercoat_385ASA_2">#N/A</definedName>
    <definedName name="P.U.Amercoat_385ASA_3">#N/A</definedName>
    <definedName name="P.U.Dimecote9">[70]Insumos!$E$13</definedName>
    <definedName name="P.U.Dimecote9_2">#N/A</definedName>
    <definedName name="P.U.Dimecote9_3">#N/A</definedName>
    <definedName name="P.U.Thinner1000">[70]Insumos!$E$12</definedName>
    <definedName name="P.U.Thinner1000_2">#N/A</definedName>
    <definedName name="P.U.Thinner1000_3">#N/A</definedName>
    <definedName name="P.U.Urethane_Acrilico">[70]Insumos!$E$17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01ago96" localSheetId="0">[18]Boletín!#REF!</definedName>
    <definedName name="P01ago96">[18]Boletín!#REF!</definedName>
    <definedName name="P02sep96" localSheetId="0">[18]Boletín!#REF!</definedName>
    <definedName name="P02sep96">[18]Boletín!#REF!</definedName>
    <definedName name="P03oct96" localSheetId="0">[18]Boletín!#REF!</definedName>
    <definedName name="P03oct96">[18]Boletín!#REF!</definedName>
    <definedName name="P04nov96" localSheetId="0">[18]Boletín!#REF!</definedName>
    <definedName name="P04nov96">[18]Boletín!#REF!</definedName>
    <definedName name="P05dic96" localSheetId="0">[18]Boletín!#REF!</definedName>
    <definedName name="P05dic96">[18]Boletín!#REF!</definedName>
    <definedName name="P06ene97" localSheetId="0">[18]Boletín!#REF!</definedName>
    <definedName name="P06ene97">[18]Boletín!#REF!</definedName>
    <definedName name="P07feb97" localSheetId="0">[18]Boletín!#REF!</definedName>
    <definedName name="P07feb97">[18]Boletín!#REF!</definedName>
    <definedName name="P08mar97" localSheetId="0">[18]Boletín!#REF!</definedName>
    <definedName name="P08mar97">[18]Boletín!#REF!</definedName>
    <definedName name="P09abr97" localSheetId="0">[18]Boletín!#REF!</definedName>
    <definedName name="P09abr97">[18]Boletín!#REF!</definedName>
    <definedName name="P10may97" localSheetId="0">[18]Boletín!#REF!</definedName>
    <definedName name="P10may97">[18]Boletín!#REF!</definedName>
    <definedName name="P11jun97" localSheetId="0">[18]Boletín!#REF!</definedName>
    <definedName name="P11jun97">[18]Boletín!#REF!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2jul97" localSheetId="0">[18]Boletín!#REF!</definedName>
    <definedName name="P12jul97">[18]Boletín!#REF!</definedName>
    <definedName name="P13ago97" localSheetId="0">[18]Boletín!#REF!</definedName>
    <definedName name="P13ago97">[18]Boletín!#REF!</definedName>
    <definedName name="P14sep96" localSheetId="0">[18]Boletín!#REF!</definedName>
    <definedName name="P14sep96">[18]Boletín!#REF!</definedName>
    <definedName name="P15oct97" localSheetId="0">[18]Boletín!#REF!</definedName>
    <definedName name="P15oct97">[18]Boletín!#REF!</definedName>
    <definedName name="P16nov97" localSheetId="0">[18]Boletín!#REF!</definedName>
    <definedName name="P16nov97">[18]Boletín!#REF!</definedName>
    <definedName name="P17dic97" localSheetId="0">[18]Boletín!#REF!</definedName>
    <definedName name="P17dic97">[18]Boletín!#REF!</definedName>
    <definedName name="P18ene98" localSheetId="0">[18]Boletín!#REF!</definedName>
    <definedName name="P18ene98">[18]Boletín!#REF!</definedName>
    <definedName name="P19feb98" localSheetId="0">[18]Boletín!#REF!</definedName>
    <definedName name="P19feb98">[18]Boletín!#REF!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0mar98" localSheetId="0">[18]Boletín!#REF!</definedName>
    <definedName name="P20mar98">[18]Boletín!#REF!</definedName>
    <definedName name="P21abr98" localSheetId="0">[18]Boletín!#REF!</definedName>
    <definedName name="P21abr98">[18]Boletín!#REF!</definedName>
    <definedName name="P22may98" localSheetId="0">[18]Boletín!#REF!</definedName>
    <definedName name="P22may98">[18]Boletín!#REF!</definedName>
    <definedName name="P23jun98" localSheetId="0">[18]Boletín!#REF!</definedName>
    <definedName name="P23jun98">[18]Boletín!#REF!</definedName>
    <definedName name="P24jul98" localSheetId="0">[18]Boletín!#REF!</definedName>
    <definedName name="P24jul98">[18]Boletín!#REF!</definedName>
    <definedName name="P25ago98" localSheetId="0">[18]Boletín!#REF!</definedName>
    <definedName name="P25ago98">[18]Boletín!#REF!</definedName>
    <definedName name="P26sep98" localSheetId="0">[18]Boletín!#REF!</definedName>
    <definedName name="P26sep98">[18]Boletín!#REF!</definedName>
    <definedName name="P27oct98" localSheetId="0">[18]Boletín!#REF!</definedName>
    <definedName name="P27oct98">[18]Boletín!#REF!</definedName>
    <definedName name="P28nov98" localSheetId="0">[18]Boletín!#REF!</definedName>
    <definedName name="P28nov98">[18]Boletín!#REF!</definedName>
    <definedName name="P29dic98" localSheetId="0">[18]Boletín!#REF!</definedName>
    <definedName name="P29dic98">[18]Boletín!#REF!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'[23]LISTA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[32]Análisis!#REF!</definedName>
    <definedName name="Pañete.Exterior.Antillano">[32]Análisis!#REF!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[32]Análisis!#REF!</definedName>
    <definedName name="Pañete.Interior.Antillano">[32]Análisis!#REF!</definedName>
    <definedName name="Pañete.Paredes">[46]Análisis!$N$906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[32]Análisis!#REF!</definedName>
    <definedName name="Pañete.Techo.Horiz.Mezcla.Antillana">[32]Análisis!#REF!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dri" localSheetId="0">#REF!</definedName>
    <definedName name="pedri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[24]MO!$B$11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[39]MO!$B$11</definedName>
    <definedName name="PEONCARP" localSheetId="0">[36]INS!#REF!</definedName>
    <definedName name="PEONCARP">[26]INS!#REF!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[39]INSU!$B$91</definedName>
    <definedName name="Pergolado.9pies" localSheetId="0">[32]Análisis!#REF!</definedName>
    <definedName name="Pergolado.9pies">[32]Análisis!#REF!</definedName>
    <definedName name="pergolado.area.piscina">[56]Análisis!$D$1633</definedName>
    <definedName name="Pergolado.Madera" localSheetId="0">[32]Análisis!#REF!</definedName>
    <definedName name="Pergolado.Madera">[32]Análisis!#REF!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[52]INS!$D$770</definedName>
    <definedName name="Pino.Americano" localSheetId="0">#REF!</definedName>
    <definedName name="Pino.Americano">#REF!</definedName>
    <definedName name="pino.tratado">[71]Insumos!$C$35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[25]MATERIALES!$G$33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[56]Análisis!$D$1562</definedName>
    <definedName name="Pintura.Epoxica.Popular.MA" localSheetId="0">#REF!</definedName>
    <definedName name="Pintura.Epoxica.Popular.MA">#REF!</definedName>
    <definedName name="pintura.man.puertas">[54]Análisis!$D$1549</definedName>
    <definedName name="pintura.mant.puertas">[53]Análisis!$D$1164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[54]Análisis!$D$1556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[32]Análisis!#REF!</definedName>
    <definedName name="Piscina.Crhist">[32]Análisis!#REF!</definedName>
    <definedName name="Piscina.Losa.Fondo" localSheetId="0">[32]Análisis!#REF!</definedName>
    <definedName name="Piscina.Losa.Fondo">[32]Análisis!#REF!</definedName>
    <definedName name="Piscina.Muro" localSheetId="0">[32]Análisis!#REF!</definedName>
    <definedName name="Piscina.Muro">[32]Análisis!#REF!</definedName>
    <definedName name="PiscinaKurt" localSheetId="0">[32]Análisis!#REF!</definedName>
    <definedName name="PiscinaKurt">[32]Análisis!#REF!</definedName>
    <definedName name="Pisntura.Piscina" localSheetId="0">[32]Análisis!#REF!</definedName>
    <definedName name="Pisntura.Piscina">[32]Análisis!#REF!</definedName>
    <definedName name="Piso.Baldosin30x60" localSheetId="0">[32]Análisis!#REF!</definedName>
    <definedName name="Piso.Baldosin30x60">[32]Análisis!#REF!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[72]Análisis!#REF!</definedName>
    <definedName name="Piso.Ceram.Boston">[72]Análisis!#REF!</definedName>
    <definedName name="Piso.Ceram.Etrusco.30x30" localSheetId="0">#REF!</definedName>
    <definedName name="Piso.Ceram.Etrusco.30x30">#REF!</definedName>
    <definedName name="Piso.Ceram.Gres.Piso.Mezc.Antillana" localSheetId="0">[32]Análisis!#REF!</definedName>
    <definedName name="Piso.Ceram.Gres.Piso.Mezc.Antillana">[32]Análisis!#REF!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[29]Análisis!$D$580</definedName>
    <definedName name="Piso.Ceram.Ultra.Bco." localSheetId="0">#REF!</definedName>
    <definedName name="Piso.Ceram.Ultra.Bco.">#REF!</definedName>
    <definedName name="Piso.Cerámica" localSheetId="0">[32]Análisis!#REF!</definedName>
    <definedName name="Piso.Cerámica">[32]Análisis!#REF!</definedName>
    <definedName name="Piso.Ceramica.A">[29]Análisis!$D$522</definedName>
    <definedName name="piso.ceramica.antideslizante" localSheetId="0">#REF!</definedName>
    <definedName name="piso.ceramica.antideslizante">#REF!</definedName>
    <definedName name="Piso.Ceramica.B">[29]Análisis!$D$541</definedName>
    <definedName name="Piso.Ceramica.C">[29]Análisis!$D$560</definedName>
    <definedName name="Piso.Cerámica.Importada" localSheetId="0">#REF!</definedName>
    <definedName name="Piso.Cerámica.Importada">#REF!</definedName>
    <definedName name="Piso.Cerámica.Mezc.Antillana" localSheetId="0">[32]Análisis!#REF!</definedName>
    <definedName name="Piso.Cerámica.Mezc.Antillana">[32]Análisis!#REF!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[29]Análisis!$D$415</definedName>
    <definedName name="piso.granito.ext.rosado">[29]Análisis!$D$427</definedName>
    <definedName name="piso.granito.ext.rozado">[29]Análisis!$D$427</definedName>
    <definedName name="Piso.granito.fondo.blanco">[29]Análisis!$D$449</definedName>
    <definedName name="Piso.granito.fondo.gris">[29]Análisis!$D$460</definedName>
    <definedName name="piso.granito.p.exterior.rojo">[29]Análisis!$D$438</definedName>
    <definedName name="piso.granito.p.exterior.rosado">[29]Análisis!$D$438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[32]Análisis!#REF!</definedName>
    <definedName name="Piso.Mármol.crema">[32]Análisis!#REF!</definedName>
    <definedName name="Piso.marmol.Tipo.B" localSheetId="0">#REF!</definedName>
    <definedName name="Piso.marmol.Tipo.B">#REF!</definedName>
    <definedName name="piso.mosaico.25x25">[54]Análisis!$D$1256</definedName>
    <definedName name="piso.porcelanato.40x40">[29]Análisis!$D$491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[39]INSU!$B$103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'[57]Plafond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_3">#N/A</definedName>
    <definedName name="planta.electrica500w">[29]Resumen!$D$25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[39]INSU!$B$90</definedName>
    <definedName name="Platea.Fundación.Villa" localSheetId="0">#REF!</definedName>
    <definedName name="Platea.Fundación.Villa">#REF!</definedName>
    <definedName name="platea.piscina">[56]Análisis!$D$200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[36]INS!$D$563</definedName>
    <definedName name="PLIGADORA2">[26]INS!$D$563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[36]INS!#REF!</definedName>
    <definedName name="PLOMERO">[26]INS!#REF!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[36]INS!#REF!</definedName>
    <definedName name="PLOMEROAYUDANTE">[26]INS!#REF!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[36]INS!#REF!</definedName>
    <definedName name="PLOMEROOFICIAL">[26]INS!#REF!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 localSheetId="0">[24]INSU!$D$133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[45]precios!#REF!</definedName>
    <definedName name="pmadera2162">[45]precios!#REF!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[73]PRESUPUESTO!$O$9:$O$236</definedName>
    <definedName name="Poblado.Columnas" localSheetId="0">[32]Análisis!#REF!</definedName>
    <definedName name="Poblado.Columnas">[32]Análisis!#REF!</definedName>
    <definedName name="Poblado.Comercial" localSheetId="0">#REF!</definedName>
    <definedName name="Poblado.Comercial">#REF!</definedName>
    <definedName name="Poblado.Zap.Columna" localSheetId="0">[32]Análisis!#REF!</definedName>
    <definedName name="Poblado.Zap.Columna">[32]Análisis!#REF!</definedName>
    <definedName name="Porcelanato30x60">[29]Análisis!$D$512</definedName>
    <definedName name="porcentaje_3">"$#REF!.$J$12"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'[74]med.mov.de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[75]Precios!$A$4:$F$1576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 localSheetId="0">[32]Análisis!#REF!</definedName>
    <definedName name="Puerta.Apanelada.Pino">[32]Análisis!#REF!</definedName>
    <definedName name="Puerta.Caoba.Vidrio" localSheetId="0">[32]Análisis!#REF!</definedName>
    <definedName name="Puerta.Caoba.Vidrio">[32]Análisis!#REF!</definedName>
    <definedName name="Puerta.Closet" localSheetId="0">[32]Análisis!#REF!</definedName>
    <definedName name="Puerta.Closet">[32]Análisis!#REF!</definedName>
    <definedName name="Puerta.closet.caoba" localSheetId="0">#REF!</definedName>
    <definedName name="Puerta.closet.caoba">#REF!</definedName>
    <definedName name="puerta.enrollable.p.moteles">[29]Insumos!$E$42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[32]Análisis!#REF!</definedName>
    <definedName name="Puerta.Pino.Vidrio">[32]Análisis!#REF!</definedName>
    <definedName name="Puerta.Plywood" localSheetId="0">[32]Análisis!#REF!</definedName>
    <definedName name="Puerta.Plywood">[32]Análisis!#REF!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[49]M.O.!$C$970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'[22]Análisis de Precios'!$F$201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 localSheetId="0">[36]INS!$D$568</definedName>
    <definedName name="PWINCHE2000K">[26]INS!$D$568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az" localSheetId="0">comp [2]custo!$I$997:$J$997</definedName>
    <definedName name="qaz">comp [2]custo!$I$997:$J$997</definedName>
    <definedName name="QQ" localSheetId="0">[36]INS!#REF!</definedName>
    <definedName name="QQ">[36]INS!#REF!</definedName>
    <definedName name="QQQ" localSheetId="0">[17]M.O.!#REF!</definedName>
    <definedName name="QQQ">[17]M.O.!#REF!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[63]Ana!#REF!</definedName>
    <definedName name="QUICIOGRABOTI40COL">[63]Ana!#REF!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[73]PRESUPUESTO!$M$10:$AH$731</definedName>
    <definedName name="qwe">[76]INSU!$D$133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'[20]Listado Equipos a utilizar'!#REF!</definedName>
    <definedName name="rastra">'[20]Listado Equipos a utilizar'!#REF!</definedName>
    <definedName name="rastrapuas" localSheetId="0">'[20]Listado Equipos a utilizar'!#REF!</definedName>
    <definedName name="rastrapuas">'[20]Listado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D" localSheetId="0">#REF!</definedName>
    <definedName name="RD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'[29]Hoja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 localSheetId="0">[77]COF!$G$733</definedName>
    <definedName name="REFERENCIA">[78]COF!$G$733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ISADO" localSheetId="0">[1]M.O.!#REF!</definedName>
    <definedName name="RESISADO">[1]M.O.!#REF!</definedName>
    <definedName name="REST.BUFFET.Y.COCINA" localSheetId="0">#REF!</definedName>
    <definedName name="REST.BUFFET.Y.COCINA">#REF!</definedName>
    <definedName name="Rest.Coc.C" localSheetId="0">[32]Análisis!#REF!</definedName>
    <definedName name="Rest.Coc.C">[32]Análisis!#REF!</definedName>
    <definedName name="Rest.Coc.C1.3.5" localSheetId="0">[32]Análisis!#REF!</definedName>
    <definedName name="Rest.Coc.C1.3.5">[32]Análisis!#REF!</definedName>
    <definedName name="Rest.Coc.C2" localSheetId="0">[32]Análisis!#REF!</definedName>
    <definedName name="Rest.Coc.C2">[32]Análisis!#REF!</definedName>
    <definedName name="Rest.Coc.C4" localSheetId="0">[32]Análisis!#REF!</definedName>
    <definedName name="Rest.Coc.C4">[32]Análisis!#REF!</definedName>
    <definedName name="Rest.Coc.C6" localSheetId="0">[32]Análisis!#REF!</definedName>
    <definedName name="Rest.Coc.C6">[32]Análisis!#REF!</definedName>
    <definedName name="Rest.Coc.C7" localSheetId="0">[32]Análisis!#REF!</definedName>
    <definedName name="Rest.Coc.C7">[32]Análisis!#REF!</definedName>
    <definedName name="Rest.Coc.CA" localSheetId="0">[32]Análisis!#REF!</definedName>
    <definedName name="Rest.Coc.CA">[32]Análisis!#REF!</definedName>
    <definedName name="Rest.Coc.Techo.Cocina" localSheetId="0">[32]Análisis!#REF!</definedName>
    <definedName name="Rest.Coc.Techo.Cocina">[32]Análisis!#REF!</definedName>
    <definedName name="Rest.Coc.V1" localSheetId="0">[32]Análisis!#REF!</definedName>
    <definedName name="Rest.Coc.V1">[32]Análisis!#REF!</definedName>
    <definedName name="Rest.Coc.V12" localSheetId="0">[32]Análisis!#REF!</definedName>
    <definedName name="Rest.Coc.V12">[32]Análisis!#REF!</definedName>
    <definedName name="Rest.Coc.V13" localSheetId="0">[32]Análisis!#REF!</definedName>
    <definedName name="Rest.Coc.V13">[32]Análisis!#REF!</definedName>
    <definedName name="Rest.Coc.V14" localSheetId="0">[32]Análisis!#REF!</definedName>
    <definedName name="Rest.Coc.V14">[32]Análisis!#REF!</definedName>
    <definedName name="Rest.Coc.V2" localSheetId="0">[32]Análisis!#REF!</definedName>
    <definedName name="Rest.Coc.V2">[32]Análisis!#REF!</definedName>
    <definedName name="Rest.Coc.V3" localSheetId="0">[32]Análisis!#REF!</definedName>
    <definedName name="Rest.Coc.V3">[32]Análisis!#REF!</definedName>
    <definedName name="Rest.Coc.V4" localSheetId="0">[32]Análisis!#REF!</definedName>
    <definedName name="Rest.Coc.V4">[32]Análisis!#REF!</definedName>
    <definedName name="Rest.Coc.V5" localSheetId="0">[32]Análisis!#REF!</definedName>
    <definedName name="Rest.Coc.V5">[32]Análisis!#REF!</definedName>
    <definedName name="Rest.Coc.V6" localSheetId="0">[32]Análisis!#REF!</definedName>
    <definedName name="Rest.Coc.V6">[32]Análisis!#REF!</definedName>
    <definedName name="Rest.Coc.V7" localSheetId="0">[32]Análisis!#REF!</definedName>
    <definedName name="Rest.Coc.V7">[32]Análisis!#REF!</definedName>
    <definedName name="Rest.Coc.Zc" localSheetId="0">[32]Análisis!#REF!</definedName>
    <definedName name="Rest.Coc.Zc">[32]Análisis!#REF!</definedName>
    <definedName name="Rest.Coc.Zc1" localSheetId="0">[32]Análisis!#REF!</definedName>
    <definedName name="Rest.Coc.Zc1">[32]Análisis!#REF!</definedName>
    <definedName name="Rest.Coc.Zc2" localSheetId="0">[32]Análisis!#REF!</definedName>
    <definedName name="Rest.Coc.Zc2">[32]Análisis!#REF!</definedName>
    <definedName name="Rest.Coc.Zc3" localSheetId="0">[32]Análisis!#REF!</definedName>
    <definedName name="Rest.Coc.Zc3">[32]Análisis!#REF!</definedName>
    <definedName name="Rest.Coc.Zc4" localSheetId="0">[32]Análisis!#REF!</definedName>
    <definedName name="Rest.Coc.Zc4">[32]Análisis!#REF!</definedName>
    <definedName name="Rest.Coc.Zc5" localSheetId="0">[32]Análisis!#REF!</definedName>
    <definedName name="Rest.Coc.Zc5">[32]Análisis!#REF!</definedName>
    <definedName name="Rest.Coc.Zc6" localSheetId="0">[32]Análisis!#REF!</definedName>
    <definedName name="Rest.Coc.Zc6">[32]Análisis!#REF!</definedName>
    <definedName name="Rest.Coc.Zc7" localSheetId="0">[32]Análisis!#REF!</definedName>
    <definedName name="Rest.Coc.Zc7">[32]Análisis!#REF!</definedName>
    <definedName name="Rest.Esp.Col.C1" localSheetId="0">[32]Análisis!#REF!</definedName>
    <definedName name="Rest.Esp.Col.C1">[32]Análisis!#REF!</definedName>
    <definedName name="Rest.Esp.Col.C2" localSheetId="0">[32]Análisis!#REF!</definedName>
    <definedName name="Rest.Esp.Col.C2">[32]Análisis!#REF!</definedName>
    <definedName name="Rest.Esp.Col.C3" localSheetId="0">[32]Análisis!#REF!</definedName>
    <definedName name="Rest.Esp.Col.C3">[32]Análisis!#REF!</definedName>
    <definedName name="Rest.Esp.Col.C4" localSheetId="0">[32]Análisis!#REF!</definedName>
    <definedName name="Rest.Esp.Col.C4">[32]Análisis!#REF!</definedName>
    <definedName name="Rest.Esp.Col.Cc" localSheetId="0">[32]Análisis!#REF!</definedName>
    <definedName name="Rest.Esp.Col.Cc">[32]Análisis!#REF!</definedName>
    <definedName name="Rest.Esp.Losa.Techo" localSheetId="0">[32]Análisis!#REF!</definedName>
    <definedName name="Rest.Esp.Losa.Techo">[32]Análisis!#REF!</definedName>
    <definedName name="Rest.Esp.Viga.V1" localSheetId="0">[32]Análisis!#REF!</definedName>
    <definedName name="Rest.Esp.Viga.V1">[32]Análisis!#REF!</definedName>
    <definedName name="Rest.Esp.Viga.V2" localSheetId="0">[32]Análisis!#REF!</definedName>
    <definedName name="Rest.Esp.Viga.V2">[32]Análisis!#REF!</definedName>
    <definedName name="Rest.Esp.Viga.V3" localSheetId="0">[32]Análisis!#REF!</definedName>
    <definedName name="Rest.Esp.Viga.V3">[32]Análisis!#REF!</definedName>
    <definedName name="Rest.Esp.Viga.V4R" localSheetId="0">[32]Análisis!#REF!</definedName>
    <definedName name="Rest.Esp.Viga.V4R">[32]Análisis!#REF!</definedName>
    <definedName name="Rest.Esp.Viga.V5" localSheetId="0">[32]Análisis!#REF!</definedName>
    <definedName name="Rest.Esp.Viga.V5">[32]Análisis!#REF!</definedName>
    <definedName name="Rest.Esp.Viga.V6R" localSheetId="0">[32]Análisis!#REF!</definedName>
    <definedName name="Rest.Esp.Viga.V6R">[32]Análisis!#REF!</definedName>
    <definedName name="Rest.Esp.Viga.V7R" localSheetId="0">[32]Análisis!#REF!</definedName>
    <definedName name="Rest.Esp.Viga.V7R">[32]Análisis!#REF!</definedName>
    <definedName name="Rest.Esp.Viga.V8R" localSheetId="0">[32]Análisis!#REF!</definedName>
    <definedName name="Rest.Esp.Viga.V8R">[32]Análisis!#REF!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[29]Análisis!$D$620</definedName>
    <definedName name="Rev.ceram.cocina.bano">[29]Análisis!$D$601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[32]Análisis!#REF!</definedName>
    <definedName name="Rev.Marmol.Antillano">[32]Análisis!#REF!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[29]Análisis!$D$629</definedName>
    <definedName name="reves.marmol" localSheetId="0">#REF!</definedName>
    <definedName name="reves.marmol">#REF!</definedName>
    <definedName name="Reves.Piedra.caliza">[29]Análisis!$D$645</definedName>
    <definedName name="Revest.Ceram.Importada" localSheetId="0">#REF!</definedName>
    <definedName name="Revest.Ceram.Importada">#REF!</definedName>
    <definedName name="Revest.Cerám.Mezc.Antillana" localSheetId="0">[32]Análisis!#REF!</definedName>
    <definedName name="Revest.Cerám.Mezc.Antillana">[32]Análisis!#REF!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[29]Análisis!$D$638</definedName>
    <definedName name="Revest.Loseta.cem.Pulido" localSheetId="0">#REF!</definedName>
    <definedName name="Revest.Loseta.cem.Pulido">#REF!</definedName>
    <definedName name="Revest.marmol">[29]Análisis!$D$591</definedName>
    <definedName name="Revest.Mármol.Tipo.B.30x60" localSheetId="0">#REF!</definedName>
    <definedName name="Revest.Mármol.Tipo.B.30x60">#REF!</definedName>
    <definedName name="Revest.Porcelanato30x60">[29]Análisis!$D$610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ISADO" localSheetId="0">#REF!</definedName>
    <definedName name="REVISADO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'[20]Listado Equipos a utilizar'!#REF!</definedName>
    <definedName name="rodillo">'[20]Listado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'[20]Listado Equipos a utilizar'!#REF!</definedName>
    <definedName name="rodneu">'[20]Listado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[51]Insumos!$L$38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[29]Resumen!$D$24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[31]M.O.!$C$12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[51]Insumos!$L$30</definedName>
    <definedName name="SUB" localSheetId="0">[79]presupuesto!#REF!</definedName>
    <definedName name="SUB">[79]presupuesto!#REF!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3">#N/A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'[80]Laurel(OBINSA)'!$H$107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[66]Insumos!$H$2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CAL">[9]MOJornal!$D$63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[46]Análisis!$N$1024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[29]Análisis!$D$365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'PRESUPUESTO  (2)'!$1:$3</definedName>
    <definedName name="_xlnm.Print_Titles">#N/A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NCAL">[9]MOJornal!$D$73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[54]Insumos!$C$207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[12]Factura!#REF!</definedName>
    <definedName name="TOT">[12]Factura!#REF!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otalgeneral_3">"$#REF!.$M$56"</definedName>
    <definedName name="trac2.5.t.22">[51]Insumos!$L$31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[48]EQUIPOS!$D$14</definedName>
    <definedName name="tractorm" localSheetId="0">'[20]Listado Equipos a utilizar'!#REF!</definedName>
    <definedName name="tractorm">'[20]Listado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[49]Ins!$E$660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'[20]Listado Equipos a utilizar'!#REF!</definedName>
    <definedName name="transpasf">'[20]Listado Equipos a utilizar'!#REF!</definedName>
    <definedName name="transporte">'[28]Resumen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_3">#N/A</definedName>
    <definedName name="TRATARMADERA">'[81]Ins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[28]Materiales!#REF!</definedName>
    <definedName name="truct">[28]Materiales!#REF!</definedName>
    <definedName name="Tub.Telf.TV" localSheetId="0">#REF!</definedName>
    <definedName name="Tub.Telf.TV">#REF!</definedName>
    <definedName name="tub8x12">[10]analisis!$G$2313</definedName>
    <definedName name="tub8x516">[10]analisis!$G$2322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[82]MO!$B$11</definedName>
    <definedName name="ud">[8]exteriores!$D$66</definedName>
    <definedName name="uh" localSheetId="0">[32]Análisis!#REF!</definedName>
    <definedName name="uh">[32]Análisis!#REF!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.vibrador">'[55]Costos Mano de Obra'!$O$42</definedName>
    <definedName name="USOSMADERA" localSheetId="0">#REF!</definedName>
    <definedName name="USOSMADERA">#REF!</definedName>
    <definedName name="v.c.fs.villa.1" localSheetId="0">[83]Cubicación!#REF!</definedName>
    <definedName name="v.c.fs.villa.1">[83]Cubicación!#REF!</definedName>
    <definedName name="v.c.fs.villa.10" localSheetId="0">[83]Cubicación!#REF!</definedName>
    <definedName name="v.c.fs.villa.10">[83]Cubicación!#REF!</definedName>
    <definedName name="v.c.fs.villa.11" localSheetId="0">[83]Cubicación!#REF!</definedName>
    <definedName name="v.c.fs.villa.11">[83]Cubicación!#REF!</definedName>
    <definedName name="v.c.fs.villa.12" localSheetId="0">[83]Cubicación!#REF!</definedName>
    <definedName name="v.c.fs.villa.12">[83]Cubicación!#REF!</definedName>
    <definedName name="v.c.fs.villa.13" localSheetId="0">[83]Cubicación!#REF!</definedName>
    <definedName name="v.c.fs.villa.13">[83]Cubicación!#REF!</definedName>
    <definedName name="v.c.fs.villa.14" localSheetId="0">[83]Cubicación!#REF!</definedName>
    <definedName name="v.c.fs.villa.14">[83]Cubicación!#REF!</definedName>
    <definedName name="v.c.fs.villa.15" localSheetId="0">[83]Cubicación!#REF!</definedName>
    <definedName name="v.c.fs.villa.15">[83]Cubicación!#REF!</definedName>
    <definedName name="v.c.fs.villa.16" localSheetId="0">[83]Cubicación!#REF!</definedName>
    <definedName name="v.c.fs.villa.16">[83]Cubicación!#REF!</definedName>
    <definedName name="v.c.fs.villa.17" localSheetId="0">[83]Cubicación!#REF!</definedName>
    <definedName name="v.c.fs.villa.17">[83]Cubicación!#REF!</definedName>
    <definedName name="v.c.fs.villa.18" localSheetId="0">[83]Cubicación!#REF!</definedName>
    <definedName name="v.c.fs.villa.18">[83]Cubicación!#REF!</definedName>
    <definedName name="v.c.fs.villa.2" localSheetId="0">[83]Cubicación!#REF!</definedName>
    <definedName name="v.c.fs.villa.2">[83]Cubicación!#REF!</definedName>
    <definedName name="v.c.fs.villa.3" localSheetId="0">[83]Cubicación!#REF!</definedName>
    <definedName name="v.c.fs.villa.3">[83]Cubicación!#REF!</definedName>
    <definedName name="v.c.fs.villa.4" localSheetId="0">[83]Cubicación!#REF!</definedName>
    <definedName name="v.c.fs.villa.4">[83]Cubicación!#REF!</definedName>
    <definedName name="v.c.fs.villa.5" localSheetId="0">[83]Cubicación!#REF!</definedName>
    <definedName name="v.c.fs.villa.5">[83]Cubicación!#REF!</definedName>
    <definedName name="v.c.fs.villa.6" localSheetId="0">[83]Cubicación!#REF!</definedName>
    <definedName name="v.c.fs.villa.6">[83]Cubicación!#REF!</definedName>
    <definedName name="v.c.fs.villa.7" localSheetId="0">[83]Cubicación!#REF!</definedName>
    <definedName name="v.c.fs.villa.7">[83]Cubicación!#REF!</definedName>
    <definedName name="v.c.fs.villa.8" localSheetId="0">[83]Cubicación!#REF!</definedName>
    <definedName name="v.c.fs.villa.8">[83]Cubicación!#REF!</definedName>
    <definedName name="v.c.fs.villa.9" localSheetId="0">[83]Cubicación!#REF!</definedName>
    <definedName name="v.c.fs.villa.9">[83]Cubicación!#REF!</definedName>
    <definedName name="v.c.n1y2.villa1">[83]Cubicación!$P$2150</definedName>
    <definedName name="v.c.n1y2.villa10">[83]Cubicación!$P$1690</definedName>
    <definedName name="v.c.n1y2.villa11">[83]Cubicación!$P$998</definedName>
    <definedName name="v.c.n1y2.villa12">[83]Cubicación!$P$401</definedName>
    <definedName name="v.c.n1y2.villa13">[83]Cubicación!$P$535</definedName>
    <definedName name="v.c.n1y2.villa14">[83]Cubicación!$P$1461</definedName>
    <definedName name="v.c.n1y2.villa15">[83]Cubicación!$P$1576</definedName>
    <definedName name="v.c.n1y2.villa16">[83]Cubicación!$P$1805</definedName>
    <definedName name="v.c.n1y2.villa17">[83]Cubicación!$P$1920</definedName>
    <definedName name="v.c.n1y2.villa18">[83]Cubicación!$P$1113</definedName>
    <definedName name="v.c.n1y2.villa2">[83]Cubicación!$P$2037</definedName>
    <definedName name="v.c.n1y2.villa3">[83]Cubicación!$P$883</definedName>
    <definedName name="v.c.n1y2.villa4">[83]Cubicación!$P$768</definedName>
    <definedName name="v.c.n1y2.villa5">[83]Cubicación!$P$653</definedName>
    <definedName name="v.c.n1y2.villa6">[83]Cubicación!$P$138</definedName>
    <definedName name="v.c.n1y2.villa7">[83]Cubicación!$P$269</definedName>
    <definedName name="v.c.n1y2.villa8">[83]Cubicación!$P$1231</definedName>
    <definedName name="v.c.n1y2.villa9">[83]Cubicación!$P$1346</definedName>
    <definedName name="v.p.fs.villa.1" localSheetId="0">[83]Cubicación!#REF!</definedName>
    <definedName name="v.p.fs.villa.1">[83]Cubicación!#REF!</definedName>
    <definedName name="v.p.fs.villa.10" localSheetId="0">[83]Cubicación!#REF!</definedName>
    <definedName name="v.p.fs.villa.10">[83]Cubicación!#REF!</definedName>
    <definedName name="v.p.fs.villa.11" localSheetId="0">[83]Cubicación!#REF!</definedName>
    <definedName name="v.p.fs.villa.11">[83]Cubicación!#REF!</definedName>
    <definedName name="v.p.fs.villa.12" localSheetId="0">[83]Cubicación!#REF!</definedName>
    <definedName name="v.p.fs.villa.12">[83]Cubicación!#REF!</definedName>
    <definedName name="v.p.fs.villa.13" localSheetId="0">[83]Cubicación!#REF!</definedName>
    <definedName name="v.p.fs.villa.13">[83]Cubicación!#REF!</definedName>
    <definedName name="v.p.fs.villa.14" localSheetId="0">[83]Cubicación!#REF!</definedName>
    <definedName name="v.p.fs.villa.14">[83]Cubicación!#REF!</definedName>
    <definedName name="v.p.fs.villa.15" localSheetId="0">[83]Cubicación!#REF!</definedName>
    <definedName name="v.p.fs.villa.15">[83]Cubicación!#REF!</definedName>
    <definedName name="v.p.fs.villa.16" localSheetId="0">[83]Cubicación!#REF!</definedName>
    <definedName name="v.p.fs.villa.16">[83]Cubicación!#REF!</definedName>
    <definedName name="v.p.fs.villa.17" localSheetId="0">[83]Cubicación!#REF!</definedName>
    <definedName name="v.p.fs.villa.17">[83]Cubicación!#REF!</definedName>
    <definedName name="v.p.fs.villa.18" localSheetId="0">[83]Cubicación!#REF!</definedName>
    <definedName name="v.p.fs.villa.18">[83]Cubicación!#REF!</definedName>
    <definedName name="v.p.fs.villa.2" localSheetId="0">[83]Cubicación!#REF!</definedName>
    <definedName name="v.p.fs.villa.2">[83]Cubicación!#REF!</definedName>
    <definedName name="v.p.fs.villa.3" localSheetId="0">[83]Cubicación!#REF!</definedName>
    <definedName name="v.p.fs.villa.3">[83]Cubicación!#REF!</definedName>
    <definedName name="v.p.fs.villa.4" localSheetId="0">[83]Cubicación!#REF!</definedName>
    <definedName name="v.p.fs.villa.4">[83]Cubicación!#REF!</definedName>
    <definedName name="v.p.fs.villa.5" localSheetId="0">[83]Cubicación!#REF!</definedName>
    <definedName name="v.p.fs.villa.5">[83]Cubicación!#REF!</definedName>
    <definedName name="v.p.fs.villa.6" localSheetId="0">[83]Cubicación!#REF!</definedName>
    <definedName name="v.p.fs.villa.6">[83]Cubicación!#REF!</definedName>
    <definedName name="v.p.fs.villa.7" localSheetId="0">[83]Cubicación!#REF!</definedName>
    <definedName name="v.p.fs.villa.7">[83]Cubicación!#REF!</definedName>
    <definedName name="v.p.fs.villa.8" localSheetId="0">[83]Cubicación!#REF!</definedName>
    <definedName name="v.p.fs.villa.8">[83]Cubicación!#REF!</definedName>
    <definedName name="v.p.fs.villa.9" localSheetId="0">[83]Cubicación!#REF!</definedName>
    <definedName name="v.p.fs.villa.9">[83]Cubicación!#REF!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C">[13]Precio!$F$31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2_2">#N/A</definedName>
    <definedName name="valor2_3">#N/A</definedName>
    <definedName name="valora_3">"$#REF!.$I$1:$I$65534"</definedName>
    <definedName name="VALORM" localSheetId="0">#REF!</definedName>
    <definedName name="VALORM">#REF!</definedName>
    <definedName name="valorp_3">"$#REF!.$K$1:$K$65534"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[32]Análisis!#REF!</definedName>
    <definedName name="ventana.Francesa">[32]Análisis!#REF!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[32]Análisis!#REF!</definedName>
    <definedName name="Viga">[32]Análisis!#REF!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[54]Análisis!$D$624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[53]Análisis!$D$525</definedName>
    <definedName name="Viga.Amarre.20x30" localSheetId="0">#REF!</definedName>
    <definedName name="Viga.Amarre.20x30">#REF!</definedName>
    <definedName name="Viga.amarre.2do.N">[54]Análisis!$D$653</definedName>
    <definedName name="Viga.Amarre.Comedor" localSheetId="0">#REF!</definedName>
    <definedName name="Viga.Amarre.Comedor">#REF!</definedName>
    <definedName name="Viga.Amarre.Dintel" localSheetId="0">[32]Análisis!#REF!</definedName>
    <definedName name="Viga.Amarre.Dintel">[32]Análisis!#REF!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[29]Análisis!$D$138</definedName>
    <definedName name="Viga.Amarre.Piso.Casino" localSheetId="0">[32]Análisis!#REF!</definedName>
    <definedName name="Viga.Amarre.Piso.Casino">[32]Análisis!#REF!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[32]Análisis!#REF!</definedName>
    <definedName name="Viga.Amarre20x28">[32]Análisis!#REF!</definedName>
    <definedName name="Viga.Amarre2doN" localSheetId="0">#REF!</definedName>
    <definedName name="Viga.Amarre2doN">#REF!</definedName>
    <definedName name="Viga.Antep.Discoteca" localSheetId="0">[32]Análisis!#REF!</definedName>
    <definedName name="Viga.Antep.Discoteca">[32]Análisis!#REF!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[32]Análisis!#REF!</definedName>
    <definedName name="Viga.Horm.Visto.Discoteca">[32]Análisis!#REF!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[29]Análisis!$D$200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[56]Análisis!#REF!</definedName>
    <definedName name="viga25x40.palapa">[56]Análisis!#REF!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[29]Análisis!$D$209</definedName>
    <definedName name="VigaV2.4toN.Mod.I" localSheetId="0">#REF!</definedName>
    <definedName name="VigaV2.4toN.Mod.I">#REF!</definedName>
    <definedName name="VigaV2.5.7.Presidenciales">[29]Análisis!$D$218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'[20]Listado Equipos a utilizar'!#REF!</definedName>
    <definedName name="volteobote">'[20]Listado Equipos a utilizar'!#REF!</definedName>
    <definedName name="volteobotela" localSheetId="0">'[20]Listado Equipos a utilizar'!#REF!</definedName>
    <definedName name="volteobotela">'[20]Listado Equipos a utilizar'!#REF!</definedName>
    <definedName name="volteobotelargo" localSheetId="0">'[20]Listado Equipos a utilizar'!#REF!</definedName>
    <definedName name="volteobotelargo">'[20]Listado Equipos a utilizar'!#REF!</definedName>
    <definedName name="VP" localSheetId="0">[60]analisis1!#REF!</definedName>
    <definedName name="VP">[60]analisis1!#REF!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" localSheetId="0">#REF!</definedName>
    <definedName name="VX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[10]analisis!$G$1637</definedName>
    <definedName name="W16X26">[10]analisis!$G$1814</definedName>
    <definedName name="W18X40">[10]analisis!$G$1872</definedName>
    <definedName name="W27X84">[10]analisis!$G$1977</definedName>
    <definedName name="w6x9">[10]analisis!$G$1453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[36]INS!$D$561</definedName>
    <definedName name="XXX" localSheetId="0">#REF!</definedName>
    <definedName name="XXX">#REF!</definedName>
    <definedName name="xxxx" localSheetId="0">#REF!</definedName>
    <definedName name="x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" localSheetId="0">#REF!</definedName>
    <definedName name="YY">#REF!</definedName>
    <definedName name="YYYY" localSheetId="0">#REF!</definedName>
    <definedName name="YYYY">#REF!</definedName>
    <definedName name="z" localSheetId="0">comp [2]custo!$I$997:$J$997</definedName>
    <definedName name="z">comp [2]custo!$I$997:$J$997</definedName>
    <definedName name="ZA" localSheetId="0">#REF!</definedName>
    <definedName name="ZA">#REF!</definedName>
    <definedName name="Zabaleta">[46]Análisis!$N$988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[32]Análisis!#REF!</definedName>
    <definedName name="Zap.Col.Discot.">[32]Análisis!#REF!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[32]Análisis!#REF!</definedName>
    <definedName name="Zap.Columna">[32]Análisis!#REF!</definedName>
    <definedName name="Zap.Columna.Area.Noble" localSheetId="0">#REF!</definedName>
    <definedName name="Zap.Columna.Area.Noble">#REF!</definedName>
    <definedName name="Zap.columna.Casino" localSheetId="0">[32]Análisis!#REF!</definedName>
    <definedName name="Zap.columna.Casino">[32]Análisis!#REF!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[29]Análisis!$D$105</definedName>
    <definedName name="Zap.Escalera" localSheetId="0">#REF!</definedName>
    <definedName name="Zap.Escalera">#REF!</definedName>
    <definedName name="zap.M.ha.40cm.esp">[56]Análisis!$D$192</definedName>
    <definedName name="Zap.mur.H.A.">[54]Análisis!$D$163</definedName>
    <definedName name="Zap.muro.10.30x20.General" localSheetId="0">[32]Análisis!#REF!</definedName>
    <definedName name="Zap.muro.10.30x20.General">[32]Análisis!#REF!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[32]Análisis!#REF!</definedName>
    <definedName name="Zap.Muro.45x25.General">[32]Análisis!#REF!</definedName>
    <definedName name="Zap.muro.55x25.General" localSheetId="0">[32]Análisis!#REF!</definedName>
    <definedName name="Zap.muro.55x25.General">[32]Análisis!#REF!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[32]Análisis!#REF!</definedName>
    <definedName name="Zap.muro20General">[32]Análisis!#REF!</definedName>
    <definedName name="Zap.Muros.Cacino" localSheetId="0">[32]Análisis!#REF!</definedName>
    <definedName name="Zap.Muros.Cacino">[32]Análisis!#REF!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">'[5]caseta de planta'!$C:$C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[29]Análisis!$D$120</definedName>
    <definedName name="ZB" localSheetId="0">#REF!</definedName>
    <definedName name="ZB">#REF!</definedName>
    <definedName name="ZC1_6" localSheetId="0">#REF!</definedName>
    <definedName name="ZC1_6">#REF!</definedName>
    <definedName name="ZD" localSheetId="0">#REF!</definedName>
    <definedName name="ZD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N" localSheetId="0">#REF!</definedName>
    <definedName name="ZN">#REF!</definedName>
    <definedName name="Zoc.baldosin">[38]Insumos!$E$91</definedName>
    <definedName name="Zoc.Marmol.Mezc.Antillana" localSheetId="0">[32]Análisis!#REF!</definedName>
    <definedName name="Zoc.Marmol.Mezc.Antillana">[32]Análisis!#REF!</definedName>
    <definedName name="Zoc.vibrazo.Blanco" localSheetId="0">#REF!</definedName>
    <definedName name="Zoc.vibrazo.Blanco">#REF!</definedName>
    <definedName name="Zocalo.Baldosin" localSheetId="0">[32]Análisis!#REF!</definedName>
    <definedName name="Zocalo.Baldosin">[32]Análisis!#REF!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[32]Análisis!#REF!</definedName>
    <definedName name="Zocalo.Ceram.Mezc.Antillana">[32]Análisis!#REF!</definedName>
    <definedName name="zocalo.ceramica" localSheetId="0">#REF!</definedName>
    <definedName name="zocalo.ceramica">#REF!</definedName>
    <definedName name="Zócalo.Ceramica">[84]Insumos!$E$80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[29]Análisis!$D$532</definedName>
    <definedName name="Zocalo.de.ceramica.B">[29]Análisis!$D$551</definedName>
    <definedName name="Zocalo.de.ceramica.C">[29]Análisis!$D$570</definedName>
    <definedName name="zocalo.de.mosaico">[54]Análisis!$D$1266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[29]Análisis!$D$501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R" localSheetId="0">#REF!</definedName>
    <definedName name="ZR">#REF!</definedName>
    <definedName name="ZS" localSheetId="0">#REF!</definedName>
    <definedName name="ZS">#REF!</definedName>
    <definedName name="ZV" localSheetId="0">#REF!</definedName>
    <definedName name="ZV">#REF!</definedName>
    <definedName name="ZW" localSheetId="0">#REF!</definedName>
    <definedName name="ZW">#REF!</definedName>
    <definedName name="ZX" localSheetId="0">#REF!</definedName>
    <definedName name="ZX">#REF!</definedName>
    <definedName name="ZZ" localSheetId="0">#REF!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F117" i="48" l="1"/>
  <c r="F116" i="48"/>
  <c r="F112" i="48"/>
  <c r="F110" i="48"/>
  <c r="F109" i="48"/>
  <c r="F107" i="48"/>
  <c r="F105" i="48"/>
  <c r="F104" i="48"/>
  <c r="F103" i="48"/>
  <c r="F102" i="48"/>
  <c r="F101" i="48"/>
  <c r="F98" i="48"/>
  <c r="F97" i="48"/>
  <c r="F94" i="48"/>
  <c r="F93" i="48"/>
  <c r="F92" i="48"/>
  <c r="F91" i="48"/>
  <c r="F90" i="48"/>
  <c r="F89" i="48"/>
  <c r="F86" i="48"/>
  <c r="F85" i="48"/>
  <c r="F84" i="48"/>
  <c r="F83" i="48"/>
  <c r="F82" i="48"/>
  <c r="F81" i="48"/>
  <c r="F78" i="48"/>
  <c r="F77" i="48"/>
  <c r="F74" i="48"/>
  <c r="F73" i="48"/>
  <c r="F72" i="48"/>
  <c r="F67" i="48"/>
  <c r="F66" i="48"/>
  <c r="F65" i="48"/>
  <c r="F64" i="48"/>
  <c r="F63" i="48"/>
  <c r="F62" i="48"/>
  <c r="F61" i="48"/>
  <c r="F60" i="48"/>
  <c r="F59" i="48"/>
  <c r="F58" i="48"/>
  <c r="F57" i="48"/>
  <c r="F56" i="48"/>
  <c r="F55" i="48"/>
  <c r="F47" i="48"/>
  <c r="F45" i="48"/>
  <c r="F42" i="48"/>
  <c r="F41" i="48"/>
  <c r="F40" i="48"/>
  <c r="F39" i="48"/>
  <c r="F38" i="48"/>
  <c r="F37" i="48"/>
  <c r="F34" i="48"/>
  <c r="F32" i="48"/>
  <c r="F30" i="48"/>
  <c r="F27" i="48"/>
  <c r="F24" i="48"/>
  <c r="F23" i="48"/>
  <c r="F22" i="48"/>
  <c r="F21" i="48"/>
  <c r="F20" i="48"/>
  <c r="F19" i="48"/>
  <c r="F16" i="48"/>
  <c r="F15" i="48"/>
  <c r="F14" i="48"/>
  <c r="F11" i="48"/>
  <c r="F9" i="48"/>
  <c r="F118" i="48" l="1"/>
  <c r="F96" i="48" l="1"/>
  <c r="F80" i="48"/>
  <c r="F79" i="48"/>
  <c r="F76" i="48"/>
  <c r="F75" i="48"/>
  <c r="P113" i="48"/>
  <c r="O113" i="48"/>
  <c r="P112" i="48"/>
  <c r="O112" i="48"/>
  <c r="C106" i="48"/>
  <c r="X90" i="48"/>
  <c r="Z90" i="48" s="1"/>
  <c r="V90" i="48"/>
  <c r="T90" i="48"/>
  <c r="O90" i="48"/>
  <c r="F100" i="48"/>
  <c r="AD62" i="48"/>
  <c r="N54" i="48"/>
  <c r="F54" i="48"/>
  <c r="F53" i="48"/>
  <c r="F52" i="48"/>
  <c r="F51" i="48"/>
  <c r="F50" i="48"/>
  <c r="F49" i="48"/>
  <c r="AD43" i="48"/>
  <c r="AA43" i="48"/>
  <c r="U43" i="48"/>
  <c r="U42" i="48"/>
  <c r="AB38" i="48"/>
  <c r="AA38" i="48"/>
  <c r="X38" i="48"/>
  <c r="Y38" i="48" s="1"/>
  <c r="U38" i="48"/>
  <c r="N38" i="48"/>
  <c r="U37" i="48"/>
  <c r="V22" i="48"/>
  <c r="U22" i="48"/>
  <c r="U21" i="48"/>
  <c r="U20" i="48"/>
  <c r="AB19" i="48"/>
  <c r="AA19" i="48"/>
  <c r="AA20" i="48" s="1"/>
  <c r="X19" i="48"/>
  <c r="Y19" i="48" s="1"/>
  <c r="U19" i="48"/>
  <c r="AD18" i="48"/>
  <c r="AA18" i="48"/>
  <c r="U18" i="48"/>
  <c r="AD17" i="48"/>
  <c r="AA17" i="48"/>
  <c r="U17" i="48"/>
  <c r="AD16" i="48"/>
  <c r="Z16" i="48"/>
  <c r="Y16" i="48"/>
  <c r="AB16" i="48" s="1"/>
  <c r="X16" i="48"/>
  <c r="U16" i="48"/>
  <c r="AA14" i="48"/>
  <c r="AA13" i="48" s="1"/>
  <c r="Z14" i="48"/>
  <c r="Y14" i="48"/>
  <c r="AB14" i="48" s="1"/>
  <c r="W14" i="48"/>
  <c r="V14" i="48" s="1"/>
  <c r="U14" i="48"/>
  <c r="Z13" i="48"/>
  <c r="Y13" i="48"/>
  <c r="AB13" i="48" s="1"/>
  <c r="W13" i="48"/>
  <c r="X13" i="48" s="1"/>
  <c r="U13" i="48"/>
  <c r="AA10" i="48"/>
  <c r="U10" i="48"/>
  <c r="AA9" i="48"/>
  <c r="U9" i="48"/>
  <c r="R6" i="48"/>
  <c r="X1" i="48"/>
  <c r="U1" i="48"/>
  <c r="F106" i="48" l="1"/>
  <c r="F113" i="48" s="1"/>
  <c r="F120" i="48" s="1"/>
  <c r="F121" i="48" s="1"/>
  <c r="O114" i="48"/>
  <c r="P114" i="48"/>
  <c r="V13" i="48"/>
  <c r="X14" i="48"/>
  <c r="X20" i="48"/>
  <c r="F132" i="48" l="1"/>
  <c r="F128" i="48"/>
  <c r="E133" i="48" s="1"/>
  <c r="F133" i="48" s="1"/>
  <c r="F124" i="48"/>
  <c r="F131" i="48"/>
  <c r="F127" i="48"/>
  <c r="F130" i="48"/>
  <c r="F126" i="48"/>
  <c r="F129" i="48"/>
  <c r="F125" i="48"/>
  <c r="F134" i="48" l="1"/>
  <c r="F136" i="48" s="1"/>
  <c r="F138" i="48" s="1"/>
</calcChain>
</file>

<file path=xl/sharedStrings.xml><?xml version="1.0" encoding="utf-8"?>
<sst xmlns="http://schemas.openxmlformats.org/spreadsheetml/2006/main" count="219" uniqueCount="149">
  <si>
    <t>A</t>
  </si>
  <si>
    <t>B</t>
  </si>
  <si>
    <t>TOTAL GASTOS INDIRECTOS</t>
  </si>
  <si>
    <t>IMPREVISTOS</t>
  </si>
  <si>
    <t>VARIOS</t>
  </si>
  <si>
    <t>TOTAL A EJECUTAR</t>
  </si>
  <si>
    <t>UD</t>
  </si>
  <si>
    <t>U</t>
  </si>
  <si>
    <t>M3</t>
  </si>
  <si>
    <t>M</t>
  </si>
  <si>
    <t>M2</t>
  </si>
  <si>
    <t>MOVIMIENTO DE TIERRA</t>
  </si>
  <si>
    <t>HONORARIOS PROFESIONALES</t>
  </si>
  <si>
    <t>GASTOS ADMINISTRATIVOS</t>
  </si>
  <si>
    <t>SUB-TOTAL A</t>
  </si>
  <si>
    <t>REPLANTEO Y CONTROL TOPOGRAFICO</t>
  </si>
  <si>
    <t>PRELIMINARES</t>
  </si>
  <si>
    <t>SUPERVISION DEL INAPA</t>
  </si>
  <si>
    <t>HR</t>
  </si>
  <si>
    <t>TRANSPORTE</t>
  </si>
  <si>
    <t>SUB-TOTAL B</t>
  </si>
  <si>
    <t>BOMBA DE ACHIQUE</t>
  </si>
  <si>
    <t>VALLA ANUNCIANDO OBRA 16' X 10' IMPRESION FULL COLOR CONTENIENDO LOGO DE INAPA, NOMBRE DE PROYECTO Y CONTRATISTA. ESTRUCTURA EN TUBOS GALVANIZADOS 1 1/2"X 1 1/2" Y SOPORTES EN TUBO CUAD. 4" X 4"</t>
  </si>
  <si>
    <t>MANO DE OBRA PLOMERO</t>
  </si>
  <si>
    <t>PRUEBAS HIDROSTATICAS</t>
  </si>
  <si>
    <t>REGULARIZACION DE ZANJAS (NIVELACION)</t>
  </si>
  <si>
    <t>RELLENO COMPACTADO C/COMPACTADOR MECANICO EN CAPAS DE 0.20M</t>
  </si>
  <si>
    <t>M3/KM</t>
  </si>
  <si>
    <t xml:space="preserve">REPLANTEO </t>
  </si>
  <si>
    <t>Descripción</t>
  </si>
  <si>
    <t>Cantidad</t>
  </si>
  <si>
    <t>Unidad</t>
  </si>
  <si>
    <t>LIMPIEZA FINAL Y CONTINUA DURANTE LA EJECUCION DE LA OBRA</t>
  </si>
  <si>
    <t>SUMINISTRO DE TUBERIAS DE DRENAJE</t>
  </si>
  <si>
    <t>COLOCACION DE TUBERIAS DE DRENAJE</t>
  </si>
  <si>
    <t xml:space="preserve"> REPLANTEO Y CONTROL TOPOGRAFICO</t>
  </si>
  <si>
    <t>REGISTROS PREFABRICADOS (SEGUN DETALLE DE DISEÑO), ( INCL. TAPA DE GRP, POLIETILENO O SIMILAR)</t>
  </si>
  <si>
    <t>SUMINISTRO Y COLOCACION DE REGISTROS PREFABRICADOS H.A. DE 1.00 -1.50 M DE PROFUNDIDAD (INCLUYE ESCALERA)</t>
  </si>
  <si>
    <t>P.U. (RD$)</t>
  </si>
  <si>
    <t xml:space="preserve">BOTE DE MATERIAL C/CAMION+20% ESPONJ. (INCLUYE ESPARCIMIENTO EN BOTADERO) (D=5 KMS) </t>
  </si>
  <si>
    <t>ZONA: II</t>
  </si>
  <si>
    <t xml:space="preserve">ACOMETIDAS </t>
  </si>
  <si>
    <t>CEMENTO SOLVENTE</t>
  </si>
  <si>
    <t>RELLENO COMPACTADO CON COMPACTADOR MECANICO EN CAPAS DE 0.30</t>
  </si>
  <si>
    <t>COLOCACION Ø4" PVC SDR-32.5 DE DRENAJE</t>
  </si>
  <si>
    <t xml:space="preserve">SUMINISTRO YEE Ø8" X Ø4" PVC, INCLUYE RED Ø6" X Ø4" </t>
  </si>
  <si>
    <t xml:space="preserve">SUMINISTRO YEE Ø4" X Ø4" PVC </t>
  </si>
  <si>
    <t>SUMINISTRO CODO Ø4" X 45 PVC</t>
  </si>
  <si>
    <t>SUMINISTRO TAPON (H)  Ø4" PVC</t>
  </si>
  <si>
    <t xml:space="preserve">EXCAVACION MATERIAL COMPACTO C/EQUIPO </t>
  </si>
  <si>
    <t xml:space="preserve">IMPRIMACCION SENCILLA </t>
  </si>
  <si>
    <t xml:space="preserve">SEÑALIZACION, CONTROL Y SEGURIDAD EN LA OBRA  (INCLUYE PASARELAS, LETREROS PEQUEÑOS CON BASE EN ANGULARES, POSTES PARA CINTAS REFRACTARIA, MECHONES, BARRERAS DE PELIGRO NARANJA, HOMBRES CON BANDEROLAS Y CONOS REFRACTARIOS </t>
  </si>
  <si>
    <t>CONTROL Y MANEJO DE TRANSITO</t>
  </si>
  <si>
    <t>CORTE DE ASFALTO CON DISCO (AMBOS LADOS)</t>
  </si>
  <si>
    <t>DE Ø8" PVC SRD-32.5 C/JUNTA GOMA + 3% DE PERDIDA</t>
  </si>
  <si>
    <t xml:space="preserve">DE Ø8" PVC SRD-32.5 C/JUNTA GOMA </t>
  </si>
  <si>
    <t>RELLENO COMPACTADO CON COMPACTADOR MECANICO EN CAPAS DE 0.30M</t>
  </si>
  <si>
    <t>REPARACION DE SERVICIOS Y AVERIAS EN TUBERIAS EXISTENTE</t>
  </si>
  <si>
    <t xml:space="preserve">DEMOLICION: </t>
  </si>
  <si>
    <t>CONTENES</t>
  </si>
  <si>
    <t>REPOSICION DE:</t>
  </si>
  <si>
    <t>ACERA PERIMETRAL 0.80 M</t>
  </si>
  <si>
    <t>SUMINISTRO Y COLOCACION DE TUBERIAS</t>
  </si>
  <si>
    <t xml:space="preserve">DE Ø1/2" PVC (SCH-40)  </t>
  </si>
  <si>
    <t>DE Ø3/4" PVC (SCH-40)</t>
  </si>
  <si>
    <t xml:space="preserve">DE Ø1" PVC (SCH-40) </t>
  </si>
  <si>
    <t xml:space="preserve">DE Ø2" PVC (SDR-21) </t>
  </si>
  <si>
    <t>DE Ø3" PVC SDR-26 C/J.G.</t>
  </si>
  <si>
    <t>DE Ø4" PVC SDR-26 C/J.G.</t>
  </si>
  <si>
    <t>SUMINISTRO  DE:</t>
  </si>
  <si>
    <t>COUPLING  Ø1/2" PVC</t>
  </si>
  <si>
    <t>COUPLING 3/4" PVC</t>
  </si>
  <si>
    <t>COUPLING 1" PVC</t>
  </si>
  <si>
    <t>COUPLING Ø2" PVC</t>
  </si>
  <si>
    <t>BOMBA DE ACHIQUE DE Ø3" (5.5 HP)</t>
  </si>
  <si>
    <t>MESES</t>
  </si>
  <si>
    <t>JUNTA MECANICA TIPO DRESSER Ø3" ACERO 150 PSI</t>
  </si>
  <si>
    <t>JUNTA MECANICA TIPO DRESSER Ø4" ACERO 150 PSI</t>
  </si>
  <si>
    <t>SUMI. DE MATERIAL DE MINA PARA RELLENO (TOSCA) +20% ESPONJAMIENTO (DIST.=5.00 KMS)</t>
  </si>
  <si>
    <t>EXCAVACION MATERIAL COMPACTO C/EQUIPO.</t>
  </si>
  <si>
    <t xml:space="preserve">SUMI. Y COLOC. ASIENTO DE ARENA E=0.10M </t>
  </si>
  <si>
    <t>SUMINISTRO Y COLOCACION DE REGISTROS PREFABRICADOS H.A. DE 2.01 -2.50 M DE PROFUNDIDAD (INCLUYE ESCALERA)</t>
  </si>
  <si>
    <t>BOMBA DE ACHIQUE DE Ø4" (9 HP)</t>
  </si>
  <si>
    <r>
      <t>EXTRACCION DE CARPETA ASFALTICA E=2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</t>
    </r>
  </si>
  <si>
    <t xml:space="preserve">DEMOLICION ACERA </t>
  </si>
  <si>
    <t xml:space="preserve">PROVINCIA: AZUA </t>
  </si>
  <si>
    <t>Partida</t>
  </si>
  <si>
    <t>Valor (RD$)</t>
  </si>
  <si>
    <t>GASTOS GENERALES</t>
  </si>
  <si>
    <t>SEGUROS, POLIZAS Y FIANZAS</t>
  </si>
  <si>
    <t>LEY 6/86</t>
  </si>
  <si>
    <t>MANTENIMIENTO Y OPERACION DE SISTEMA INAPA</t>
  </si>
  <si>
    <t xml:space="preserve">CODIA </t>
  </si>
  <si>
    <t xml:space="preserve">CORTE, REMOCION Y BOTE DE ASFALTO L=200.00 </t>
  </si>
  <si>
    <t xml:space="preserve"> SUMINISTRO Y COLOC. ASIENTO DE ARENA E=0.10M</t>
  </si>
  <si>
    <t xml:space="preserve"> DOMICILIARIAS 8" X 4" PVC AGUAS RESIDUALES (120U)</t>
  </si>
  <si>
    <t>TORTA DE HORMIGON SIMPLE L=45 M</t>
  </si>
  <si>
    <t>CRUCE DE CANALETA EN TUBERIA Ø8'' ACERO  L= 30.00 M (INCLUYE 2.00M DE LADOS) (1U)</t>
  </si>
  <si>
    <t>MANO DE OBRA DE PLOMERO</t>
  </si>
  <si>
    <t>REPOSICION DE CANALETA EXISTENTE</t>
  </si>
  <si>
    <t>13.1.1</t>
  </si>
  <si>
    <t>13.1.2</t>
  </si>
  <si>
    <t>13.1.3</t>
  </si>
  <si>
    <t>13.1.4</t>
  </si>
  <si>
    <t>BOTE DE MATERIAL C/CAMION (D= 5 KM) INCL. ESPARCIMIENTO EN BOTADERO</t>
  </si>
  <si>
    <t>SUMINISTRO DE MATERIAL BASE E=0.20M  INCL. TRANSPORTE</t>
  </si>
  <si>
    <t>COLOCACION Y COMPACTADO MATERIAL DE BASE EN CAPAS DE 0.20M CON COMPACTADOR MECANICO</t>
  </si>
  <si>
    <t xml:space="preserve">SUMINISTRO Y COLOCACION DE ASFALTO e=2" ( INCLUYE RIEGO DE ADHERENCIA) </t>
  </si>
  <si>
    <t>TRANSPORTE DE ASFALTO (DIST.= 60 KMS)</t>
  </si>
  <si>
    <t>EXTRACION DE ASFALTO 4"</t>
  </si>
  <si>
    <t xml:space="preserve">DEMOLICION DE CANALETA (INCLUYE MANO DE OBRA, HERRAMIENTAS MENORES Y BOTE IN SITU) </t>
  </si>
  <si>
    <t>EMPALME REGISTRO EXISTENTE RED COLECTORA RESTAURADORES CON TUBERIA Ø8" (INCLUYE MANO DE OBRA, HERRAMIENTAS MENORES Y HORMIGON SIMPLE FC=180KGS/CMS2 PARA SELLADO)</t>
  </si>
  <si>
    <t>SUMINISTRO Ø4" PVC SDR-32.5 C/J.G. DE DRENAJE</t>
  </si>
  <si>
    <t>LEY 07-2007 (ITBIS DE HONORARIOS PROFESIONALES)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</si>
  <si>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</si>
  <si>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</si>
  <si>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</si>
  <si>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</si>
  <si>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</si>
  <si>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</si>
  <si>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</si>
  <si>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</si>
  <si>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</si>
  <si>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 xml:space="preserve">SUB-TOTAL GENERAL </t>
  </si>
  <si>
    <t xml:space="preserve">CAMPAMENTO ( INCLUYE ALQUILER DEL SOLAR CON O SIN CASA, BAÑOS MOVILES Y CASETA DE MATERIALES) </t>
  </si>
  <si>
    <t>CARPETA ASFALTICA L=200 ML</t>
  </si>
  <si>
    <t>RED COLECTORA SECTOR EL HOYO</t>
  </si>
  <si>
    <t>14.1.1</t>
  </si>
  <si>
    <t>14.1.2</t>
  </si>
  <si>
    <t>14.1.3</t>
  </si>
  <si>
    <t>14.2.1</t>
  </si>
  <si>
    <t>14.2.2</t>
  </si>
  <si>
    <t>14.3.1</t>
  </si>
  <si>
    <t>14.3.2</t>
  </si>
  <si>
    <t>14.3.3</t>
  </si>
  <si>
    <t>14.3.4</t>
  </si>
  <si>
    <t>14.3.5</t>
  </si>
  <si>
    <t>14.3.6</t>
  </si>
  <si>
    <t>14.4.1</t>
  </si>
  <si>
    <t>14.4.2</t>
  </si>
  <si>
    <t>14.4.3</t>
  </si>
  <si>
    <t>14.4.4</t>
  </si>
  <si>
    <t>14.4.5</t>
  </si>
  <si>
    <t>14.4.6</t>
  </si>
  <si>
    <t>14.5.1</t>
  </si>
  <si>
    <t>14.5.2</t>
  </si>
  <si>
    <t>TOTAL PRESUPUESTO A CONTRATAR RD$</t>
  </si>
  <si>
    <t>SUMINISTRO TUBERIA Ø8" ACERO SCH-40 SIN COSTURA, CON PROTECCION ANTICORROSIVA</t>
  </si>
  <si>
    <t>Obra: AMPLIACION ALCANTARILLADO SANITARIO DE AZUA, EXTENSION SECTOR EL HOYO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</si>
</sst>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\(&quot;RD$&quot;#,##0.00\)"/>
    <numFmt numFmtId="165" formatCode="&quot;RD$&quot;#,##0.00_);[Red]\(&quot;RD$&quot;#,##0.00\)"/>
    <numFmt numFmtId="166" formatCode="_(&quot;RD$&quot;* #,##0.00_);_(&quot;RD$&quot;* \(#,##0.00\);_(&quot;RD$&quot;* &quot;-&quot;??_);_(@_)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;[Red]#,##0.00"/>
    <numFmt numFmtId="175" formatCode="0.0"/>
    <numFmt numFmtId="176" formatCode="#,##0;\-#,##0"/>
    <numFmt numFmtId="177" formatCode="#,##0.00_ ;\-#,##0.00\ "/>
    <numFmt numFmtId="178" formatCode="General_)"/>
    <numFmt numFmtId="179" formatCode="#,##0.0;\-#,##0.0"/>
    <numFmt numFmtId="180" formatCode="#,##0.00;\-#,##0.00"/>
    <numFmt numFmtId="181" formatCode="_-* #,##0.00_-;\-* #,##0.00_-;_-* &quot;-&quot;??_-;_-@_-"/>
    <numFmt numFmtId="182" formatCode="0.0%"/>
    <numFmt numFmtId="183" formatCode="[$€]#,##0.00;[Red]\-[$€]#,##0.00"/>
    <numFmt numFmtId="184" formatCode="_-[$€-2]* #,##0.00_-;\-[$€-2]* #,##0.00_-;_-[$€-2]* &quot;-&quot;??_-"/>
    <numFmt numFmtId="185" formatCode="#."/>
    <numFmt numFmtId="186" formatCode="&quot;RD$ &quot;#,#00.00"/>
    <numFmt numFmtId="187" formatCode="0.000"/>
    <numFmt numFmtId="188" formatCode="#,##0.0"/>
    <numFmt numFmtId="189" formatCode="_-* #,##0.00\ &quot;Pts&quot;_-;\-* #,##0.00\ &quot;Pts&quot;_-;_-* &quot;-&quot;??\ &quot;Pts&quot;_-;_-@_-"/>
    <numFmt numFmtId="190" formatCode="_-* #,##0_-;\-* #,##0_-;_-* &quot;-&quot;_-;_-@_-"/>
    <numFmt numFmtId="191" formatCode="0.00_)"/>
    <numFmt numFmtId="192" formatCode="#.0"/>
    <numFmt numFmtId="193" formatCode="_-* #,##0.00\ _P_t_s_-;\-* #,##0.00\ _P_t_s_-;_-* &quot;-&quot;??\ _P_t_s_-;_-@_-"/>
    <numFmt numFmtId="194" formatCode="#,##0.0000;[Red]#,##0.0000"/>
    <numFmt numFmtId="195" formatCode="0.00000"/>
    <numFmt numFmtId="196" formatCode="[$$-409]#,##0.00"/>
    <numFmt numFmtId="197" formatCode="0_)"/>
    <numFmt numFmtId="198" formatCode="#,##0.00\ _€"/>
    <numFmt numFmtId="199" formatCode="#,##0.00\ &quot;/m3&quot;"/>
    <numFmt numFmtId="200" formatCode="_([$€]* #,##0.00_);_([$€]* \(#,##0.00\);_([$€]* &quot;-&quot;??_);_(@_)"/>
    <numFmt numFmtId="201" formatCode="&quot; &quot;#,##0.00&quot; &quot;;&quot; (&quot;#,##0.00&quot;)&quot;;&quot; -&quot;#&quot; &quot;;&quot; &quot;@&quot; &quot;"/>
    <numFmt numFmtId="202" formatCode="[$-409]General"/>
    <numFmt numFmtId="203" formatCode="_-* #,##0.0000_-;\-* #,##0.0000_-;_-* &quot;-&quot;??_-;_-@_-"/>
    <numFmt numFmtId="204" formatCode="#,##0.0000_);\(#,##0.0000\)"/>
    <numFmt numFmtId="205" formatCode="#,##0.00\ &quot;M³S&quot;"/>
    <numFmt numFmtId="206" formatCode="#,##0.00\ &quot;KM&quot;"/>
    <numFmt numFmtId="207" formatCode="_-&quot;$&quot;* #,##0.00_-;\-&quot;$&quot;* #,##0.00_-;_-&quot;$&quot;* &quot;-&quot;??_-;_-@_-"/>
    <numFmt numFmtId="208" formatCode="_-&quot;RD$&quot;* #,##0.00_-;\-&quot;RD$&quot;* #,##0.00_-;_-&quot;RD$&quot;* &quot;-&quot;??_-;_-@_-"/>
    <numFmt numFmtId="209" formatCode="_(* #,##0\ &quot;pta&quot;_);_(* \(#,##0\ &quot;pta&quot;\);_(* &quot;-&quot;??\ &quot;pta&quot;_);_(@_)"/>
    <numFmt numFmtId="210" formatCode="#,##0.000"/>
    <numFmt numFmtId="211" formatCode="&quot;$&quot;#,##0.00;[Red]\-&quot;$&quot;#,##0.00"/>
    <numFmt numFmtId="212" formatCode="_ &quot;Bs&quot;\ * #,##0.00_ ;_ &quot;Bs&quot;\ * \-#,##0.00_ ;_ &quot;Bs&quot;\ * &quot;-&quot;??_ ;_ @_ "/>
    <numFmt numFmtId="213" formatCode="&quot;$&quot;#,##0;\-&quot;$&quot;#,##0"/>
    <numFmt numFmtId="214" formatCode="_-* #,##0.00\ [$€]_-;\-* #,##0.00\ [$€]_-;_-* &quot;-&quot;??\ [$€]_-;_-@_-"/>
    <numFmt numFmtId="215" formatCode="_(* #,##0.000_);_(* \(#,##0.000\);_(* &quot;-&quot;??_);_(@_)"/>
    <numFmt numFmtId="216" formatCode="0.0000"/>
    <numFmt numFmtId="217" formatCode="_-* #,##0.0_-;\-* #,##0.0_-;_-* &quot;-&quot;??_-;_-@_-"/>
    <numFmt numFmtId="218" formatCode="_-* #,##0_-;\-* #,##0_-;_-* &quot;-&quot;??_-;_-@_-"/>
    <numFmt numFmtId="219" formatCode="#,##0.000_);\(#,##0.000\)"/>
    <numFmt numFmtId="220" formatCode="_([$€-2]* #,##0.00_);_([$€-2]* \(#,##0.00\);_([$€-2]* &quot;-&quot;??_)"/>
    <numFmt numFmtId="221" formatCode="#,##0.0000"/>
    <numFmt numFmtId="222" formatCode="_-* #,##0.000_-;\-* #,##0.000_-;_-* &quot;-&quot;??_-;_-@_-"/>
    <numFmt numFmtId="223" formatCode="#,##0.00000"/>
    <numFmt numFmtId="224" formatCode="#.00"/>
    <numFmt numFmtId="225" formatCode="&quot;$&quot;#,##0.00"/>
    <numFmt numFmtId="226" formatCode="_-[$€]* #,##0.00_-;\-[$€]* #,##0.00_-;_-[$€]* &quot;-&quot;??_-;_-@_-"/>
    <numFmt numFmtId="227" formatCode="_-* #,##0.00\ _R_D_$_-;\-* #,##0.00\ _R_D_$_-;_-* &quot;-&quot;??\ _R_D_$_-;_-@_-"/>
    <numFmt numFmtId="228" formatCode="_(* #,##0.00_);_(* \(#,##0.00\);_(* \-??_);_(@_)"/>
    <numFmt numFmtId="229" formatCode="0.000%"/>
    <numFmt numFmtId="230" formatCode="#,##0.00000000000000_ ;[Red]\-#,##0.00000000000000\ "/>
    <numFmt numFmtId="231" formatCode="&quot;Sí&quot;;&quot;Sí&quot;;&quot;No&quot;"/>
    <numFmt numFmtId="232" formatCode="_ * #,##0.00_ ;_ * \-#,##0.00_ ;_ * &quot;-&quot;??_ ;_ @_ "/>
    <numFmt numFmtId="233" formatCode="&quot;$&quot;#,##0;[Red]\-&quot;$&quot;#,##0"/>
    <numFmt numFmtId="234" formatCode="#,##0.0;[Red]#,##0.0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Courier"/>
      <family val="3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63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Tms Rmn"/>
    </font>
    <font>
      <sz val="11"/>
      <color indexed="60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10"/>
      <color theme="9" tint="-0.499984740745262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theme="8" tint="-0.499984740745262"/>
      <name val="Arial"/>
      <family val="2"/>
    </font>
    <font>
      <sz val="10"/>
      <color theme="8" tint="-0.249977111117893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0"/>
      <color indexed="64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</fonts>
  <fills count="9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88">
    <xf numFmtId="0" fontId="0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39" fontId="20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178" fontId="25" fillId="0" borderId="0"/>
    <xf numFmtId="39" fontId="20" fillId="0" borderId="0"/>
    <xf numFmtId="173" fontId="16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4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5" fontId="35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0" fontId="37" fillId="9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5" applyNumberFormat="0" applyAlignment="0" applyProtection="0"/>
    <xf numFmtId="0" fontId="42" fillId="0" borderId="10" applyNumberFormat="0" applyFill="0" applyAlignment="0" applyProtection="0"/>
    <xf numFmtId="186" fontId="16" fillId="0" borderId="0" applyFont="0" applyFill="0" applyBorder="0" applyAlignment="0" applyProtection="0"/>
    <xf numFmtId="43" fontId="29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ill="0" applyBorder="0" applyAlignment="0" applyProtection="0"/>
    <xf numFmtId="173" fontId="16" fillId="0" borderId="0" applyFont="0" applyFill="0" applyBorder="0" applyAlignment="0" applyProtection="0"/>
    <xf numFmtId="187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25" fillId="0" borderId="0"/>
    <xf numFmtId="191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9" fontId="20" fillId="0" borderId="0"/>
    <xf numFmtId="39" fontId="20" fillId="0" borderId="0"/>
    <xf numFmtId="192" fontId="2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8" fillId="7" borderId="11" applyNumberFormat="0" applyFont="0" applyAlignment="0" applyProtection="0"/>
    <xf numFmtId="0" fontId="16" fillId="7" borderId="11" applyNumberFormat="0" applyFont="0" applyAlignment="0" applyProtection="0"/>
    <xf numFmtId="0" fontId="45" fillId="19" borderId="12" applyNumberFormat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8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3" fillId="0" borderId="0"/>
    <xf numFmtId="185" fontId="16" fillId="0" borderId="0" applyFont="0" applyFill="0" applyBorder="0" applyAlignment="0" applyProtection="0"/>
    <xf numFmtId="0" fontId="16" fillId="0" borderId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22" borderId="0" applyNumberFormat="0" applyBorder="0" applyAlignment="0" applyProtection="0"/>
    <xf numFmtId="196" fontId="29" fillId="5" borderId="0" applyNumberFormat="0" applyBorder="0" applyAlignment="0" applyProtection="0"/>
    <xf numFmtId="196" fontId="29" fillId="5" borderId="0" applyNumberFormat="0" applyBorder="0" applyAlignment="0" applyProtection="0"/>
    <xf numFmtId="0" fontId="29" fillId="11" borderId="0" applyNumberFormat="0" applyBorder="0" applyAlignment="0" applyProtection="0"/>
    <xf numFmtId="196" fontId="29" fillId="6" borderId="0" applyNumberFormat="0" applyBorder="0" applyAlignment="0" applyProtection="0"/>
    <xf numFmtId="196" fontId="29" fillId="6" borderId="0" applyNumberFormat="0" applyBorder="0" applyAlignment="0" applyProtection="0"/>
    <xf numFmtId="0" fontId="29" fillId="23" borderId="0" applyNumberFormat="0" applyBorder="0" applyAlignment="0" applyProtection="0"/>
    <xf numFmtId="196" fontId="29" fillId="7" borderId="0" applyNumberFormat="0" applyBorder="0" applyAlignment="0" applyProtection="0"/>
    <xf numFmtId="196" fontId="29" fillId="7" borderId="0" applyNumberFormat="0" applyBorder="0" applyAlignment="0" applyProtection="0"/>
    <xf numFmtId="0" fontId="29" fillId="18" borderId="0" applyNumberFormat="0" applyBorder="0" applyAlignment="0" applyProtection="0"/>
    <xf numFmtId="196" fontId="29" fillId="8" borderId="0" applyNumberFormat="0" applyBorder="0" applyAlignment="0" applyProtection="0"/>
    <xf numFmtId="196" fontId="29" fillId="8" borderId="0" applyNumberFormat="0" applyBorder="0" applyAlignment="0" applyProtection="0"/>
    <xf numFmtId="0" fontId="29" fillId="9" borderId="0" applyNumberFormat="0" applyBorder="0" applyAlignment="0" applyProtection="0"/>
    <xf numFmtId="196" fontId="29" fillId="9" borderId="0" applyNumberFormat="0" applyBorder="0" applyAlignment="0" applyProtection="0"/>
    <xf numFmtId="196" fontId="29" fillId="9" borderId="0" applyNumberFormat="0" applyBorder="0" applyAlignment="0" applyProtection="0"/>
    <xf numFmtId="0" fontId="29" fillId="8" borderId="0" applyNumberFormat="0" applyBorder="0" applyAlignment="0" applyProtection="0"/>
    <xf numFmtId="196" fontId="29" fillId="7" borderId="0" applyNumberFormat="0" applyBorder="0" applyAlignment="0" applyProtection="0"/>
    <xf numFmtId="196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4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13" borderId="0" applyNumberFormat="0" applyBorder="0" applyAlignment="0" applyProtection="0"/>
    <xf numFmtId="0" fontId="29" fillId="5" borderId="0" applyNumberFormat="0" applyBorder="0" applyAlignment="0" applyProtection="0"/>
    <xf numFmtId="196" fontId="29" fillId="9" borderId="0" applyNumberFormat="0" applyBorder="0" applyAlignment="0" applyProtection="0"/>
    <xf numFmtId="196" fontId="29" fillId="9" borderId="0" applyNumberFormat="0" applyBorder="0" applyAlignment="0" applyProtection="0"/>
    <xf numFmtId="0" fontId="29" fillId="6" borderId="0" applyNumberFormat="0" applyBorder="0" applyAlignment="0" applyProtection="0"/>
    <xf numFmtId="196" fontId="29" fillId="6" borderId="0" applyNumberFormat="0" applyBorder="0" applyAlignment="0" applyProtection="0"/>
    <xf numFmtId="196" fontId="29" fillId="6" borderId="0" applyNumberFormat="0" applyBorder="0" applyAlignment="0" applyProtection="0"/>
    <xf numFmtId="0" fontId="29" fillId="24" borderId="0" applyNumberFormat="0" applyBorder="0" applyAlignment="0" applyProtection="0"/>
    <xf numFmtId="196" fontId="29" fillId="10" borderId="0" applyNumberFormat="0" applyBorder="0" applyAlignment="0" applyProtection="0"/>
    <xf numFmtId="196" fontId="29" fillId="10" borderId="0" applyNumberFormat="0" applyBorder="0" applyAlignment="0" applyProtection="0"/>
    <xf numFmtId="0" fontId="29" fillId="18" borderId="0" applyNumberFormat="0" applyBorder="0" applyAlignment="0" applyProtection="0"/>
    <xf numFmtId="196" fontId="29" fillId="11" borderId="0" applyNumberFormat="0" applyBorder="0" applyAlignment="0" applyProtection="0"/>
    <xf numFmtId="196" fontId="29" fillId="11" borderId="0" applyNumberFormat="0" applyBorder="0" applyAlignment="0" applyProtection="0"/>
    <xf numFmtId="0" fontId="29" fillId="5" borderId="0" applyNumberFormat="0" applyBorder="0" applyAlignment="0" applyProtection="0"/>
    <xf numFmtId="196" fontId="29" fillId="9" borderId="0" applyNumberFormat="0" applyBorder="0" applyAlignment="0" applyProtection="0"/>
    <xf numFmtId="196" fontId="29" fillId="9" borderId="0" applyNumberFormat="0" applyBorder="0" applyAlignment="0" applyProtection="0"/>
    <xf numFmtId="0" fontId="29" fillId="13" borderId="0" applyNumberFormat="0" applyBorder="0" applyAlignment="0" applyProtection="0"/>
    <xf numFmtId="196" fontId="29" fillId="7" borderId="0" applyNumberFormat="0" applyBorder="0" applyAlignment="0" applyProtection="0"/>
    <xf numFmtId="196" fontId="29" fillId="7" borderId="0" applyNumberFormat="0" applyBorder="0" applyAlignment="0" applyProtection="0"/>
    <xf numFmtId="0" fontId="30" fillId="25" borderId="0" applyNumberFormat="0" applyBorder="0" applyAlignment="0" applyProtection="0"/>
    <xf numFmtId="0" fontId="30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30" fillId="25" borderId="0" applyNumberFormat="0" applyBorder="0" applyAlignment="0" applyProtection="0"/>
    <xf numFmtId="196" fontId="30" fillId="9" borderId="0" applyNumberFormat="0" applyBorder="0" applyAlignment="0" applyProtection="0"/>
    <xf numFmtId="196" fontId="30" fillId="9" borderId="0" applyNumberFormat="0" applyBorder="0" applyAlignment="0" applyProtection="0"/>
    <xf numFmtId="0" fontId="30" fillId="6" borderId="0" applyNumberFormat="0" applyBorder="0" applyAlignment="0" applyProtection="0"/>
    <xf numFmtId="196" fontId="30" fillId="12" borderId="0" applyNumberFormat="0" applyBorder="0" applyAlignment="0" applyProtection="0"/>
    <xf numFmtId="196" fontId="30" fillId="12" borderId="0" applyNumberFormat="0" applyBorder="0" applyAlignment="0" applyProtection="0"/>
    <xf numFmtId="0" fontId="30" fillId="24" borderId="0" applyNumberFormat="0" applyBorder="0" applyAlignment="0" applyProtection="0"/>
    <xf numFmtId="196" fontId="30" fillId="13" borderId="0" applyNumberFormat="0" applyBorder="0" applyAlignment="0" applyProtection="0"/>
    <xf numFmtId="196" fontId="30" fillId="13" borderId="0" applyNumberFormat="0" applyBorder="0" applyAlignment="0" applyProtection="0"/>
    <xf numFmtId="0" fontId="30" fillId="26" borderId="0" applyNumberFormat="0" applyBorder="0" applyAlignment="0" applyProtection="0"/>
    <xf numFmtId="196" fontId="30" fillId="11" borderId="0" applyNumberFormat="0" applyBorder="0" applyAlignment="0" applyProtection="0"/>
    <xf numFmtId="196" fontId="30" fillId="11" borderId="0" applyNumberFormat="0" applyBorder="0" applyAlignment="0" applyProtection="0"/>
    <xf numFmtId="0" fontId="30" fillId="16" borderId="0" applyNumberFormat="0" applyBorder="0" applyAlignment="0" applyProtection="0"/>
    <xf numFmtId="196" fontId="30" fillId="9" borderId="0" applyNumberFormat="0" applyBorder="0" applyAlignment="0" applyProtection="0"/>
    <xf numFmtId="196" fontId="30" fillId="9" borderId="0" applyNumberFormat="0" applyBorder="0" applyAlignment="0" applyProtection="0"/>
    <xf numFmtId="0" fontId="30" fillId="27" borderId="0" applyNumberFormat="0" applyBorder="0" applyAlignment="0" applyProtection="0"/>
    <xf numFmtId="196" fontId="30" fillId="6" borderId="0" applyNumberFormat="0" applyBorder="0" applyAlignment="0" applyProtection="0"/>
    <xf numFmtId="196" fontId="30" fillId="6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28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1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28" borderId="0" applyNumberFormat="0" applyBorder="0" applyAlignment="0" applyProtection="0"/>
    <xf numFmtId="0" fontId="29" fillId="33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16" borderId="0" applyNumberFormat="0" applyBorder="0" applyAlignment="0" applyProtection="0"/>
    <xf numFmtId="0" fontId="29" fillId="28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12" borderId="0" applyNumberFormat="0" applyBorder="0" applyAlignment="0" applyProtection="0"/>
    <xf numFmtId="0" fontId="52" fillId="41" borderId="0" applyNumberFormat="0" applyBorder="0" applyAlignment="0" applyProtection="0"/>
    <xf numFmtId="0" fontId="37" fillId="23" borderId="0" applyNumberFormat="0" applyBorder="0" applyAlignment="0" applyProtection="0"/>
    <xf numFmtId="196" fontId="37" fillId="9" borderId="0" applyNumberFormat="0" applyBorder="0" applyAlignment="0" applyProtection="0"/>
    <xf numFmtId="196" fontId="37" fillId="9" borderId="0" applyNumberFormat="0" applyBorder="0" applyAlignment="0" applyProtection="0"/>
    <xf numFmtId="0" fontId="53" fillId="44" borderId="5" applyNumberFormat="0" applyAlignment="0" applyProtection="0"/>
    <xf numFmtId="0" fontId="54" fillId="45" borderId="5" applyNumberFormat="0" applyAlignment="0" applyProtection="0"/>
    <xf numFmtId="196" fontId="32" fillId="19" borderId="5" applyNumberFormat="0" applyAlignment="0" applyProtection="0"/>
    <xf numFmtId="196" fontId="32" fillId="19" borderId="5" applyNumberFormat="0" applyAlignment="0" applyProtection="0"/>
    <xf numFmtId="0" fontId="33" fillId="20" borderId="6" applyNumberFormat="0" applyAlignment="0" applyProtection="0"/>
    <xf numFmtId="196" fontId="33" fillId="20" borderId="6" applyNumberFormat="0" applyAlignment="0" applyProtection="0"/>
    <xf numFmtId="196" fontId="33" fillId="20" borderId="6" applyNumberFormat="0" applyAlignment="0" applyProtection="0"/>
    <xf numFmtId="0" fontId="55" fillId="0" borderId="13" applyNumberFormat="0" applyFill="0" applyAlignment="0" applyProtection="0"/>
    <xf numFmtId="196" fontId="42" fillId="0" borderId="10" applyNumberFormat="0" applyFill="0" applyAlignment="0" applyProtection="0"/>
    <xf numFmtId="196" fontId="42" fillId="0" borderId="10" applyNumberFormat="0" applyFill="0" applyAlignment="0" applyProtection="0"/>
    <xf numFmtId="0" fontId="33" fillId="34" borderId="6" applyNumberFormat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44" fontId="16" fillId="0" borderId="0" applyFont="0" applyFill="0" applyAlignment="0" applyProtection="0"/>
    <xf numFmtId="19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4" fontId="16" fillId="0" borderId="0" applyFont="0" applyFill="0" applyAlignment="0" applyProtection="0"/>
    <xf numFmtId="44" fontId="16" fillId="0" borderId="0" applyFont="0" applyFill="0" applyAlignment="0" applyProtection="0"/>
    <xf numFmtId="195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1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7" fillId="0" borderId="0" applyNumberFormat="0" applyFill="0" applyBorder="0" applyAlignment="0" applyProtection="0"/>
    <xf numFmtId="196" fontId="40" fillId="0" borderId="0" applyNumberFormat="0" applyFill="0" applyBorder="0" applyAlignment="0" applyProtection="0"/>
    <xf numFmtId="196" fontId="40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6" fillId="49" borderId="0" applyNumberFormat="0" applyBorder="0" applyAlignment="0" applyProtection="0"/>
    <xf numFmtId="0" fontId="56" fillId="4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196" fontId="30" fillId="14" borderId="0" applyNumberFormat="0" applyBorder="0" applyAlignment="0" applyProtection="0"/>
    <xf numFmtId="196" fontId="30" fillId="14" borderId="0" applyNumberFormat="0" applyBorder="0" applyAlignment="0" applyProtection="0"/>
    <xf numFmtId="0" fontId="29" fillId="41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17" borderId="0" applyNumberFormat="0" applyBorder="0" applyAlignment="0" applyProtection="0"/>
    <xf numFmtId="196" fontId="30" fillId="12" borderId="0" applyNumberFormat="0" applyBorder="0" applyAlignment="0" applyProtection="0"/>
    <xf numFmtId="196" fontId="30" fillId="12" borderId="0" applyNumberFormat="0" applyBorder="0" applyAlignment="0" applyProtection="0"/>
    <xf numFmtId="0" fontId="29" fillId="41" borderId="0" applyNumberFormat="0" applyBorder="0" applyAlignment="0" applyProtection="0"/>
    <xf numFmtId="0" fontId="29" fillId="51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196" fontId="30" fillId="13" borderId="0" applyNumberFormat="0" applyBorder="0" applyAlignment="0" applyProtection="0"/>
    <xf numFmtId="196" fontId="30" fillId="13" borderId="0" applyNumberFormat="0" applyBorder="0" applyAlignment="0" applyProtection="0"/>
    <xf numFmtId="0" fontId="29" fillId="50" borderId="0" applyNumberFormat="0" applyBorder="0" applyAlignment="0" applyProtection="0"/>
    <xf numFmtId="0" fontId="29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26" borderId="0" applyNumberFormat="0" applyBorder="0" applyAlignment="0" applyProtection="0"/>
    <xf numFmtId="196" fontId="30" fillId="15" borderId="0" applyNumberFormat="0" applyBorder="0" applyAlignment="0" applyProtection="0"/>
    <xf numFmtId="196" fontId="30" fillId="15" borderId="0" applyNumberFormat="0" applyBorder="0" applyAlignment="0" applyProtection="0"/>
    <xf numFmtId="0" fontId="29" fillId="30" borderId="0" applyNumberFormat="0" applyBorder="0" applyAlignment="0" applyProtection="0"/>
    <xf numFmtId="0" fontId="29" fillId="50" borderId="0" applyNumberFormat="0" applyBorder="0" applyAlignment="0" applyProtection="0"/>
    <xf numFmtId="0" fontId="30" fillId="29" borderId="0" applyNumberFormat="0" applyBorder="0" applyAlignment="0" applyProtection="0"/>
    <xf numFmtId="0" fontId="30" fillId="16" borderId="0" applyNumberFormat="0" applyBorder="0" applyAlignment="0" applyProtection="0"/>
    <xf numFmtId="196" fontId="30" fillId="16" borderId="0" applyNumberFormat="0" applyBorder="0" applyAlignment="0" applyProtection="0"/>
    <xf numFmtId="196" fontId="30" fillId="16" borderId="0" applyNumberFormat="0" applyBorder="0" applyAlignment="0" applyProtection="0"/>
    <xf numFmtId="0" fontId="29" fillId="41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12" borderId="0" applyNumberFormat="0" applyBorder="0" applyAlignment="0" applyProtection="0"/>
    <xf numFmtId="196" fontId="30" fillId="17" borderId="0" applyNumberFormat="0" applyBorder="0" applyAlignment="0" applyProtection="0"/>
    <xf numFmtId="196" fontId="30" fillId="17" borderId="0" applyNumberFormat="0" applyBorder="0" applyAlignment="0" applyProtection="0"/>
    <xf numFmtId="0" fontId="41" fillId="8" borderId="5" applyNumberFormat="0" applyAlignment="0" applyProtection="0"/>
    <xf numFmtId="196" fontId="41" fillId="10" borderId="5" applyNumberFormat="0" applyAlignment="0" applyProtection="0"/>
    <xf numFmtId="196" fontId="41" fillId="10" borderId="5" applyNumberFormat="0" applyAlignment="0" applyProtection="0"/>
    <xf numFmtId="166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201" fontId="58" fillId="0" borderId="0"/>
    <xf numFmtId="202" fontId="58" fillId="0" borderId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37" fillId="51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196" fontId="60" fillId="0" borderId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1" fillId="11" borderId="0" applyNumberFormat="0" applyBorder="0" applyAlignment="0" applyProtection="0"/>
    <xf numFmtId="196" fontId="31" fillId="18" borderId="0" applyNumberFormat="0" applyBorder="0" applyAlignment="0" applyProtection="0"/>
    <xf numFmtId="196" fontId="31" fillId="18" borderId="0" applyNumberFormat="0" applyBorder="0" applyAlignment="0" applyProtection="0"/>
    <xf numFmtId="0" fontId="62" fillId="42" borderId="5" applyNumberFormat="0" applyAlignment="0" applyProtection="0"/>
    <xf numFmtId="0" fontId="63" fillId="0" borderId="17" applyNumberFormat="0" applyFill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6" fillId="0" borderId="0" applyFont="0" applyFill="0" applyBorder="0" applyAlignment="0" applyProtection="0"/>
    <xf numFmtId="205" fontId="18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5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9" fillId="0" borderId="0" applyFont="0" applyFill="0" applyBorder="0" applyAlignment="0" applyProtection="0"/>
    <xf numFmtId="209" fontId="16" fillId="0" borderId="0" applyFont="0" applyFill="0" applyBorder="0" applyAlignment="0" applyProtection="0"/>
    <xf numFmtId="0" fontId="63" fillId="42" borderId="0" applyNumberFormat="0" applyBorder="0" applyAlignment="0" applyProtection="0"/>
    <xf numFmtId="196" fontId="63" fillId="10" borderId="0" applyNumberFormat="0" applyBorder="0" applyAlignment="0" applyProtection="0"/>
    <xf numFmtId="196" fontId="63" fillId="10" borderId="0" applyNumberFormat="0" applyBorder="0" applyAlignment="0" applyProtection="0"/>
    <xf numFmtId="0" fontId="16" fillId="0" borderId="0"/>
    <xf numFmtId="196" fontId="29" fillId="0" borderId="0"/>
    <xf numFmtId="0" fontId="18" fillId="0" borderId="0"/>
    <xf numFmtId="196" fontId="29" fillId="0" borderId="0"/>
    <xf numFmtId="196" fontId="29" fillId="0" borderId="0"/>
    <xf numFmtId="196" fontId="12" fillId="0" borderId="0"/>
    <xf numFmtId="0" fontId="16" fillId="0" borderId="0"/>
    <xf numFmtId="196" fontId="12" fillId="0" borderId="0"/>
    <xf numFmtId="196" fontId="16" fillId="0" borderId="0"/>
    <xf numFmtId="0" fontId="16" fillId="0" borderId="0"/>
    <xf numFmtId="0" fontId="16" fillId="0" borderId="0"/>
    <xf numFmtId="0" fontId="18" fillId="0" borderId="0"/>
    <xf numFmtId="0" fontId="12" fillId="0" borderId="0"/>
    <xf numFmtId="0" fontId="12" fillId="0" borderId="0"/>
    <xf numFmtId="191" fontId="50" fillId="0" borderId="0"/>
    <xf numFmtId="0" fontId="44" fillId="0" borderId="0"/>
    <xf numFmtId="0" fontId="16" fillId="0" borderId="0"/>
    <xf numFmtId="0" fontId="12" fillId="0" borderId="0"/>
    <xf numFmtId="0" fontId="16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0" fontId="12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0" fontId="16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203" fontId="50" fillId="0" borderId="0"/>
    <xf numFmtId="178" fontId="25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0" fontId="12" fillId="0" borderId="0"/>
    <xf numFmtId="0" fontId="16" fillId="7" borderId="11" applyNumberFormat="0" applyFont="0" applyAlignment="0" applyProtection="0"/>
    <xf numFmtId="196" fontId="18" fillId="7" borderId="11" applyNumberFormat="0" applyFont="0" applyAlignment="0" applyProtection="0"/>
    <xf numFmtId="196" fontId="18" fillId="7" borderId="11" applyNumberFormat="0" applyFont="0" applyAlignment="0" applyProtection="0"/>
    <xf numFmtId="0" fontId="16" fillId="7" borderId="11" applyNumberFormat="0" applyFont="0" applyAlignment="0" applyProtection="0"/>
    <xf numFmtId="0" fontId="45" fillId="44" borderId="12" applyNumberFormat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5" fillId="45" borderId="12" applyNumberFormat="0" applyAlignment="0" applyProtection="0"/>
    <xf numFmtId="196" fontId="45" fillId="19" borderId="12" applyNumberFormat="0" applyAlignment="0" applyProtection="0"/>
    <xf numFmtId="196" fontId="45" fillId="19" borderId="12" applyNumberFormat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6" fontId="42" fillId="0" borderId="0" applyNumberFormat="0" applyFill="0" applyBorder="0" applyAlignment="0" applyProtection="0"/>
    <xf numFmtId="196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6" fontId="34" fillId="0" borderId="0" applyNumberFormat="0" applyFill="0" applyBorder="0" applyAlignment="0" applyProtection="0"/>
    <xf numFmtId="196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96" fontId="38" fillId="0" borderId="7" applyNumberFormat="0" applyFill="0" applyAlignment="0" applyProtection="0"/>
    <xf numFmtId="196" fontId="38" fillId="0" borderId="7" applyNumberFormat="0" applyFill="0" applyAlignment="0" applyProtection="0"/>
    <xf numFmtId="0" fontId="66" fillId="0" borderId="19" applyNumberFormat="0" applyFill="0" applyAlignment="0" applyProtection="0"/>
    <xf numFmtId="196" fontId="39" fillId="0" borderId="8" applyNumberFormat="0" applyFill="0" applyAlignment="0" applyProtection="0"/>
    <xf numFmtId="196" fontId="39" fillId="0" borderId="8" applyNumberFormat="0" applyFill="0" applyAlignment="0" applyProtection="0"/>
    <xf numFmtId="0" fontId="57" fillId="0" borderId="16" applyNumberFormat="0" applyFill="0" applyAlignment="0" applyProtection="0"/>
    <xf numFmtId="196" fontId="40" fillId="0" borderId="9" applyNumberFormat="0" applyFill="0" applyAlignment="0" applyProtection="0"/>
    <xf numFmtId="196" fontId="40" fillId="0" borderId="9" applyNumberFormat="0" applyFill="0" applyAlignment="0" applyProtection="0"/>
    <xf numFmtId="0" fontId="64" fillId="0" borderId="0" applyNumberFormat="0" applyFill="0" applyBorder="0" applyAlignment="0" applyProtection="0"/>
    <xf numFmtId="196" fontId="46" fillId="0" borderId="0" applyNumberFormat="0" applyFill="0" applyBorder="0" applyAlignment="0" applyProtection="0"/>
    <xf numFmtId="19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20" applyNumberFormat="0" applyFill="0" applyAlignment="0" applyProtection="0"/>
    <xf numFmtId="196" fontId="56" fillId="0" borderId="21" applyNumberFormat="0" applyFill="0" applyAlignment="0" applyProtection="0"/>
    <xf numFmtId="196" fontId="56" fillId="0" borderId="21" applyNumberFormat="0" applyFill="0" applyAlignment="0" applyProtection="0"/>
    <xf numFmtId="209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39" fontId="67" fillId="0" borderId="0"/>
    <xf numFmtId="0" fontId="30" fillId="9" borderId="0" applyNumberFormat="0" applyBorder="0" applyAlignment="0" applyProtection="0"/>
    <xf numFmtId="179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0" fillId="9" borderId="0" applyNumberFormat="0" applyBorder="0" applyAlignment="0" applyProtection="0"/>
    <xf numFmtId="181" fontId="16" fillId="0" borderId="0" applyFont="0" applyFill="0" applyBorder="0" applyAlignment="0" applyProtection="0"/>
    <xf numFmtId="0" fontId="30" fillId="6" borderId="0" applyNumberFormat="0" applyBorder="0" applyAlignment="0" applyProtection="0"/>
    <xf numFmtId="214" fontId="16" fillId="0" borderId="0" applyFont="0" applyFill="0" applyBorder="0" applyAlignment="0" applyProtection="0"/>
    <xf numFmtId="0" fontId="30" fillId="32" borderId="0" applyNumberFormat="0" applyBorder="0" applyAlignment="0" applyProtection="0"/>
    <xf numFmtId="0" fontId="30" fillId="14" borderId="0" applyNumberFormat="0" applyBorder="0" applyAlignment="0" applyProtection="0"/>
    <xf numFmtId="214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171" fontId="16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11" fillId="0" borderId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43" fontId="16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8" borderId="0" applyNumberFormat="0" applyBorder="0" applyAlignment="0" applyProtection="0"/>
    <xf numFmtId="0" fontId="54" fillId="45" borderId="5" applyNumberFormat="0" applyAlignment="0" applyProtection="0"/>
    <xf numFmtId="0" fontId="16" fillId="0" borderId="0"/>
    <xf numFmtId="0" fontId="11" fillId="0" borderId="0"/>
    <xf numFmtId="0" fontId="32" fillId="19" borderId="5" applyNumberFormat="0" applyAlignment="0" applyProtection="0"/>
    <xf numFmtId="43" fontId="16" fillId="0" borderId="0" applyFont="0" applyFill="0" applyBorder="0" applyAlignment="0" applyProtection="0"/>
    <xf numFmtId="0" fontId="30" fillId="13" borderId="0" applyNumberFormat="0" applyBorder="0" applyAlignment="0" applyProtection="0"/>
    <xf numFmtId="0" fontId="16" fillId="0" borderId="0"/>
    <xf numFmtId="0" fontId="11" fillId="0" borderId="0"/>
    <xf numFmtId="0" fontId="20" fillId="0" borderId="0"/>
    <xf numFmtId="43" fontId="16" fillId="0" borderId="0" applyFont="0" applyFill="0" applyBorder="0" applyAlignment="0" applyProtection="0"/>
    <xf numFmtId="0" fontId="29" fillId="7" borderId="0" applyNumberFormat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43" fontId="16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0" borderId="0"/>
    <xf numFmtId="173" fontId="16" fillId="0" borderId="0" applyFont="0" applyFill="0" applyBorder="0" applyAlignment="0" applyProtection="0"/>
    <xf numFmtId="39" fontId="67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5" borderId="0" applyNumberFormat="0" applyBorder="0" applyAlignment="0" applyProtection="0"/>
    <xf numFmtId="0" fontId="16" fillId="0" borderId="0"/>
    <xf numFmtId="0" fontId="11" fillId="0" borderId="0"/>
    <xf numFmtId="43" fontId="11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20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6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0" fillId="17" borderId="0" applyNumberFormat="0" applyBorder="0" applyAlignment="0" applyProtection="0"/>
    <xf numFmtId="0" fontId="30" fillId="32" borderId="0" applyNumberFormat="0" applyBorder="0" applyAlignment="0" applyProtection="0"/>
    <xf numFmtId="200" fontId="16" fillId="0" borderId="0" applyFont="0" applyFill="0" applyBorder="0" applyAlignment="0" applyProtection="0"/>
    <xf numFmtId="183" fontId="18" fillId="0" borderId="0" applyFont="0" applyFill="0" applyBorder="0" applyAlignment="0" applyProtection="0"/>
    <xf numFmtId="200" fontId="20" fillId="0" borderId="0" applyFont="0" applyFill="0" applyBorder="0" applyAlignment="0" applyProtection="0"/>
    <xf numFmtId="185" fontId="35" fillId="0" borderId="0">
      <protection locked="0"/>
    </xf>
    <xf numFmtId="185" fontId="35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185" fontId="36" fillId="0" borderId="0">
      <protection locked="0"/>
    </xf>
    <xf numFmtId="0" fontId="37" fillId="23" borderId="0" applyNumberFormat="0" applyBorder="0" applyAlignment="0" applyProtection="0"/>
    <xf numFmtId="0" fontId="37" fillId="9" borderId="0" applyNumberFormat="0" applyBorder="0" applyAlignment="0" applyProtection="0"/>
    <xf numFmtId="0" fontId="65" fillId="0" borderId="18" applyNumberFormat="0" applyFill="0" applyAlignment="0" applyProtection="0"/>
    <xf numFmtId="0" fontId="38" fillId="0" borderId="7" applyNumberFormat="0" applyFill="0" applyAlignment="0" applyProtection="0"/>
    <xf numFmtId="0" fontId="16" fillId="0" borderId="0"/>
    <xf numFmtId="0" fontId="66" fillId="0" borderId="19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" applyNumberFormat="0" applyAlignment="0" applyProtection="0"/>
    <xf numFmtId="0" fontId="41" fillId="10" borderId="5" applyNumberFormat="0" applyAlignment="0" applyProtection="0"/>
    <xf numFmtId="0" fontId="55" fillId="0" borderId="13" applyNumberFormat="0" applyFill="0" applyAlignment="0" applyProtection="0"/>
    <xf numFmtId="0" fontId="42" fillId="0" borderId="10" applyNumberFormat="0" applyFill="0" applyAlignment="0" applyProtection="0"/>
    <xf numFmtId="21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4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12" fontId="29" fillId="0" borderId="0" applyFont="0" applyFill="0" applyBorder="0" applyAlignment="0" applyProtection="0"/>
    <xf numFmtId="0" fontId="63" fillId="10" borderId="0" applyNumberFormat="0" applyBorder="0" applyAlignment="0" applyProtection="0"/>
    <xf numFmtId="0" fontId="68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3" fontId="25" fillId="0" borderId="0"/>
    <xf numFmtId="39" fontId="67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29" fillId="0" borderId="0"/>
    <xf numFmtId="0" fontId="11" fillId="0" borderId="0"/>
    <xf numFmtId="0" fontId="16" fillId="0" borderId="0"/>
    <xf numFmtId="182" fontId="50" fillId="0" borderId="0"/>
    <xf numFmtId="0" fontId="11" fillId="0" borderId="0"/>
    <xf numFmtId="178" fontId="25" fillId="0" borderId="0"/>
    <xf numFmtId="0" fontId="16" fillId="0" borderId="0"/>
    <xf numFmtId="39" fontId="20" fillId="0" borderId="0"/>
    <xf numFmtId="0" fontId="29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 applyNumberFormat="0" applyFont="0" applyFill="0" applyBorder="0" applyAlignment="0" applyProtection="0">
      <alignment vertical="top"/>
    </xf>
    <xf numFmtId="0" fontId="45" fillId="45" borderId="12" applyNumberFormat="0" applyAlignment="0" applyProtection="0"/>
    <xf numFmtId="0" fontId="45" fillId="19" borderId="12" applyNumberFormat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6" fillId="0" borderId="22" applyNumberFormat="0" applyFill="0" applyAlignment="0" applyProtection="0"/>
    <xf numFmtId="9" fontId="29" fillId="0" borderId="0" applyFont="0" applyFill="0" applyBorder="0" applyAlignment="0" applyProtection="0"/>
    <xf numFmtId="0" fontId="16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8" fillId="0" borderId="0"/>
    <xf numFmtId="39" fontId="67" fillId="0" borderId="0"/>
    <xf numFmtId="0" fontId="16" fillId="0" borderId="0"/>
    <xf numFmtId="219" fontId="50" fillId="0" borderId="0"/>
    <xf numFmtId="187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81" fontId="16" fillId="0" borderId="0" applyFont="0" applyFill="0" applyBorder="0" applyAlignment="0" applyProtection="0"/>
    <xf numFmtId="220" fontId="29" fillId="0" borderId="0"/>
    <xf numFmtId="185" fontId="16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4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6" fontId="16" fillId="0" borderId="0" applyFont="0" applyFill="0" applyBorder="0" applyAlignment="0" applyProtection="0"/>
    <xf numFmtId="39" fontId="67" fillId="0" borderId="0"/>
    <xf numFmtId="187" fontId="16" fillId="0" borderId="0" applyFont="0" applyFill="0" applyBorder="0" applyAlignment="0" applyProtection="0"/>
    <xf numFmtId="0" fontId="16" fillId="0" borderId="0"/>
    <xf numFmtId="17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39" fontId="67" fillId="0" borderId="0"/>
    <xf numFmtId="0" fontId="16" fillId="0" borderId="0"/>
    <xf numFmtId="0" fontId="16" fillId="0" borderId="0"/>
    <xf numFmtId="0" fontId="8" fillId="0" borderId="0"/>
    <xf numFmtId="43" fontId="16" fillId="0" borderId="0" applyFont="0" applyFill="0" applyBorder="0" applyAlignment="0" applyProtection="0"/>
    <xf numFmtId="0" fontId="16" fillId="0" borderId="0"/>
    <xf numFmtId="0" fontId="8" fillId="0" borderId="0"/>
    <xf numFmtId="0" fontId="16" fillId="0" borderId="0"/>
    <xf numFmtId="0" fontId="16" fillId="0" borderId="0"/>
    <xf numFmtId="18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4" fillId="0" borderId="0"/>
    <xf numFmtId="178" fontId="25" fillId="0" borderId="0"/>
    <xf numFmtId="182" fontId="50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18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0" fontId="8" fillId="0" borderId="0"/>
    <xf numFmtId="186" fontId="16" fillId="0" borderId="0" applyFont="0" applyFill="0" applyBorder="0" applyAlignment="0" applyProtection="0"/>
    <xf numFmtId="39" fontId="20" fillId="0" borderId="0"/>
    <xf numFmtId="170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22" borderId="0" applyNumberFormat="0" applyBorder="0" applyAlignment="0" applyProtection="0"/>
    <xf numFmtId="0" fontId="29" fillId="5" borderId="0" applyNumberFormat="0" applyBorder="0" applyAlignment="0" applyProtection="0"/>
    <xf numFmtId="0" fontId="29" fillId="2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22" borderId="0" applyNumberFormat="0" applyBorder="0" applyAlignment="0" applyProtection="0"/>
    <xf numFmtId="0" fontId="8" fillId="65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8" fillId="69" borderId="0" applyNumberFormat="0" applyBorder="0" applyAlignment="0" applyProtection="0"/>
    <xf numFmtId="0" fontId="29" fillId="6" borderId="0" applyNumberFormat="0" applyBorder="0" applyAlignment="0" applyProtection="0"/>
    <xf numFmtId="0" fontId="29" fillId="23" borderId="0" applyNumberFormat="0" applyBorder="0" applyAlignment="0" applyProtection="0"/>
    <xf numFmtId="0" fontId="8" fillId="73" borderId="0" applyNumberFormat="0" applyBorder="0" applyAlignment="0" applyProtection="0"/>
    <xf numFmtId="0" fontId="29" fillId="7" borderId="0" applyNumberFormat="0" applyBorder="0" applyAlignment="0" applyProtection="0"/>
    <xf numFmtId="0" fontId="29" fillId="18" borderId="0" applyNumberFormat="0" applyBorder="0" applyAlignment="0" applyProtection="0"/>
    <xf numFmtId="0" fontId="8" fillId="7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81" borderId="0" applyNumberFormat="0" applyBorder="0" applyAlignment="0" applyProtection="0"/>
    <xf numFmtId="0" fontId="29" fillId="8" borderId="0" applyNumberFormat="0" applyBorder="0" applyAlignment="0" applyProtection="0"/>
    <xf numFmtId="0" fontId="8" fillId="85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4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24" borderId="0" applyNumberFormat="0" applyBorder="0" applyAlignment="0" applyProtection="0"/>
    <xf numFmtId="0" fontId="29" fillId="10" borderId="0" applyNumberFormat="0" applyBorder="0" applyAlignment="0" applyProtection="0"/>
    <xf numFmtId="0" fontId="29" fillId="24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8" fillId="66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8" fillId="70" borderId="0" applyNumberFormat="0" applyBorder="0" applyAlignment="0" applyProtection="0"/>
    <xf numFmtId="0" fontId="29" fillId="24" borderId="0" applyNumberFormat="0" applyBorder="0" applyAlignment="0" applyProtection="0"/>
    <xf numFmtId="0" fontId="8" fillId="74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8" fillId="78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8" fillId="8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8" fillId="86" borderId="0" applyNumberFormat="0" applyBorder="0" applyAlignment="0" applyProtection="0"/>
    <xf numFmtId="0" fontId="29" fillId="7" borderId="0" applyNumberFormat="0" applyBorder="0" applyAlignment="0" applyProtection="0"/>
    <xf numFmtId="0" fontId="30" fillId="25" borderId="0" applyNumberFormat="0" applyBorder="0" applyAlignment="0" applyProtection="0"/>
    <xf numFmtId="0" fontId="30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7" borderId="0" applyNumberFormat="0" applyBorder="0" applyAlignment="0" applyProtection="0"/>
    <xf numFmtId="0" fontId="30" fillId="25" borderId="0" applyNumberFormat="0" applyBorder="0" applyAlignment="0" applyProtection="0"/>
    <xf numFmtId="0" fontId="85" fillId="67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85" fillId="71" borderId="0" applyNumberFormat="0" applyBorder="0" applyAlignment="0" applyProtection="0"/>
    <xf numFmtId="0" fontId="30" fillId="12" borderId="0" applyNumberFormat="0" applyBorder="0" applyAlignment="0" applyProtection="0"/>
    <xf numFmtId="0" fontId="30" fillId="24" borderId="0" applyNumberFormat="0" applyBorder="0" applyAlignment="0" applyProtection="0"/>
    <xf numFmtId="0" fontId="85" fillId="75" borderId="0" applyNumberFormat="0" applyBorder="0" applyAlignment="0" applyProtection="0"/>
    <xf numFmtId="0" fontId="30" fillId="13" borderId="0" applyNumberFormat="0" applyBorder="0" applyAlignment="0" applyProtection="0"/>
    <xf numFmtId="0" fontId="30" fillId="26" borderId="0" applyNumberFormat="0" applyBorder="0" applyAlignment="0" applyProtection="0"/>
    <xf numFmtId="0" fontId="85" fillId="79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85" fillId="83" borderId="0" applyNumberFormat="0" applyBorder="0" applyAlignment="0" applyProtection="0"/>
    <xf numFmtId="0" fontId="30" fillId="9" borderId="0" applyNumberFormat="0" applyBorder="0" applyAlignment="0" applyProtection="0"/>
    <xf numFmtId="0" fontId="30" fillId="27" borderId="0" applyNumberFormat="0" applyBorder="0" applyAlignment="0" applyProtection="0"/>
    <xf numFmtId="0" fontId="85" fillId="87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7" fillId="23" borderId="0" applyNumberFormat="0" applyBorder="0" applyAlignment="0" applyProtection="0"/>
    <xf numFmtId="0" fontId="76" fillId="58" borderId="0" applyNumberFormat="0" applyBorder="0" applyAlignment="0" applyProtection="0"/>
    <xf numFmtId="0" fontId="37" fillId="9" borderId="0" applyNumberFormat="0" applyBorder="0" applyAlignment="0" applyProtection="0"/>
    <xf numFmtId="0" fontId="54" fillId="45" borderId="5" applyNumberFormat="0" applyAlignment="0" applyProtection="0"/>
    <xf numFmtId="0" fontId="32" fillId="19" borderId="5" applyNumberFormat="0" applyAlignment="0" applyProtection="0"/>
    <xf numFmtId="0" fontId="32" fillId="19" borderId="5" applyNumberFormat="0" applyAlignment="0" applyProtection="0"/>
    <xf numFmtId="0" fontId="54" fillId="45" borderId="5" applyNumberFormat="0" applyAlignment="0" applyProtection="0"/>
    <xf numFmtId="0" fontId="54" fillId="45" borderId="5" applyNumberFormat="0" applyAlignment="0" applyProtection="0"/>
    <xf numFmtId="0" fontId="80" fillId="61" borderId="26" applyNumberFormat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82" fillId="62" borderId="29" applyNumberFormat="0" applyAlignment="0" applyProtection="0"/>
    <xf numFmtId="0" fontId="55" fillId="0" borderId="13" applyNumberFormat="0" applyFill="0" applyAlignment="0" applyProtection="0"/>
    <xf numFmtId="0" fontId="81" fillId="0" borderId="28" applyNumberFormat="0" applyFill="0" applyAlignment="0" applyProtection="0"/>
    <xf numFmtId="0" fontId="42" fillId="0" borderId="10" applyNumberFormat="0" applyFill="0" applyAlignment="0" applyProtection="0"/>
    <xf numFmtId="0" fontId="55" fillId="0" borderId="13" applyNumberFormat="0" applyFill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9" fillId="7" borderId="11" applyNumberFormat="0" applyFont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25" fontId="29" fillId="0" borderId="0" applyFont="0" applyFill="0" applyBorder="0" applyAlignment="0" applyProtection="0"/>
    <xf numFmtId="211" fontId="18" fillId="0" borderId="0" applyFont="0" applyFill="0" applyBorder="0" applyAlignment="0" applyProtection="0"/>
    <xf numFmtId="208" fontId="16" fillId="0" borderId="0" applyFont="0" applyFill="0" applyBorder="0" applyAlignment="0" applyProtection="0"/>
    <xf numFmtId="220" fontId="86" fillId="0" borderId="0" applyNumberFormat="0" applyFill="0" applyBorder="0" applyAlignment="0" applyProtection="0"/>
    <xf numFmtId="220" fontId="4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85" fillId="6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85" fillId="68" borderId="0" applyNumberFormat="0" applyBorder="0" applyAlignment="0" applyProtection="0"/>
    <xf numFmtId="0" fontId="30" fillId="12" borderId="0" applyNumberFormat="0" applyBorder="0" applyAlignment="0" applyProtection="0"/>
    <xf numFmtId="0" fontId="30" fillId="37" borderId="0" applyNumberFormat="0" applyBorder="0" applyAlignment="0" applyProtection="0"/>
    <xf numFmtId="0" fontId="85" fillId="72" borderId="0" applyNumberFormat="0" applyBorder="0" applyAlignment="0" applyProtection="0"/>
    <xf numFmtId="0" fontId="30" fillId="13" borderId="0" applyNumberFormat="0" applyBorder="0" applyAlignment="0" applyProtection="0"/>
    <xf numFmtId="0" fontId="30" fillId="26" borderId="0" applyNumberFormat="0" applyBorder="0" applyAlignment="0" applyProtection="0"/>
    <xf numFmtId="0" fontId="85" fillId="76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85" fillId="80" borderId="0" applyNumberFormat="0" applyBorder="0" applyAlignment="0" applyProtection="0"/>
    <xf numFmtId="0" fontId="30" fillId="12" borderId="0" applyNumberFormat="0" applyBorder="0" applyAlignment="0" applyProtection="0"/>
    <xf numFmtId="0" fontId="85" fillId="84" borderId="0" applyNumberFormat="0" applyBorder="0" applyAlignment="0" applyProtection="0"/>
    <xf numFmtId="0" fontId="30" fillId="17" borderId="0" applyNumberFormat="0" applyBorder="0" applyAlignment="0" applyProtection="0"/>
    <xf numFmtId="0" fontId="41" fillId="8" borderId="5" applyNumberFormat="0" applyAlignment="0" applyProtection="0"/>
    <xf numFmtId="0" fontId="78" fillId="60" borderId="26" applyNumberFormat="0" applyAlignment="0" applyProtection="0"/>
    <xf numFmtId="0" fontId="41" fillId="10" borderId="5" applyNumberFormat="0" applyAlignment="0" applyProtection="0"/>
    <xf numFmtId="0" fontId="41" fillId="8" borderId="5" applyNumberFormat="0" applyAlignment="0" applyProtection="0"/>
    <xf numFmtId="183" fontId="18" fillId="0" borderId="0" applyFont="0" applyFill="0" applyBorder="0" applyAlignment="0" applyProtection="0"/>
    <xf numFmtId="200" fontId="20" fillId="0" borderId="0" applyFont="0" applyFill="0" applyBorder="0" applyAlignment="0" applyProtection="0"/>
    <xf numFmtId="166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183" fontId="18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26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83" fontId="18" fillId="0" borderId="0" applyFont="0" applyFill="0" applyBorder="0" applyAlignment="0" applyProtection="0"/>
    <xf numFmtId="22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24" fontId="87" fillId="0" borderId="0">
      <protection locked="0"/>
    </xf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65" fillId="0" borderId="1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66" fillId="0" borderId="19" applyNumberFormat="0" applyFill="0" applyAlignment="0" applyProtection="0"/>
    <xf numFmtId="0" fontId="57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20" fontId="88" fillId="0" borderId="0">
      <protection locked="0"/>
    </xf>
    <xf numFmtId="220" fontId="88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31" fillId="11" borderId="0" applyNumberFormat="0" applyBorder="0" applyAlignment="0" applyProtection="0"/>
    <xf numFmtId="0" fontId="77" fillId="59" borderId="0" applyNumberFormat="0" applyBorder="0" applyAlignment="0" applyProtection="0"/>
    <xf numFmtId="0" fontId="31" fillId="18" borderId="0" applyNumberFormat="0" applyBorder="0" applyAlignment="0" applyProtection="0"/>
    <xf numFmtId="0" fontId="41" fillId="10" borderId="5" applyNumberFormat="0" applyAlignment="0" applyProtection="0"/>
    <xf numFmtId="0" fontId="41" fillId="10" borderId="5" applyNumberFormat="0" applyAlignment="0" applyProtection="0"/>
    <xf numFmtId="0" fontId="41" fillId="8" borderId="5" applyNumberFormat="0" applyAlignment="0" applyProtection="0"/>
    <xf numFmtId="0" fontId="31" fillId="11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5" fillId="0" borderId="13" applyNumberFormat="0" applyFill="0" applyAlignment="0" applyProtection="0"/>
    <xf numFmtId="41" fontId="67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21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2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24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228" fontId="16" fillId="0" borderId="0" applyFill="0" applyBorder="0" applyAlignment="0" applyProtection="0"/>
    <xf numFmtId="43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228" fontId="16" fillId="0" borderId="0" applyFill="0" applyBorder="0" applyAlignment="0" applyProtection="0"/>
    <xf numFmtId="22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7" fontId="16" fillId="0" borderId="0" applyFill="0" applyBorder="0" applyAlignment="0" applyProtection="0"/>
    <xf numFmtId="173" fontId="16" fillId="0" borderId="0" applyFont="0" applyFill="0" applyBorder="0" applyAlignment="0" applyProtection="0"/>
    <xf numFmtId="187" fontId="16" fillId="0" borderId="0" applyFill="0" applyBorder="0" applyAlignment="0" applyProtection="0"/>
    <xf numFmtId="17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3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3" fillId="10" borderId="0" applyNumberFormat="0" applyBorder="0" applyAlignment="0" applyProtection="0"/>
    <xf numFmtId="0" fontId="68" fillId="10" borderId="0" applyNumberFormat="0" applyBorder="0" applyAlignment="0" applyProtection="0"/>
    <xf numFmtId="0" fontId="25" fillId="0" borderId="0"/>
    <xf numFmtId="178" fontId="25" fillId="0" borderId="0"/>
    <xf numFmtId="0" fontId="8" fillId="0" borderId="0"/>
    <xf numFmtId="178" fontId="25" fillId="0" borderId="0"/>
    <xf numFmtId="39" fontId="67" fillId="0" borderId="0"/>
    <xf numFmtId="0" fontId="1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9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9" fontId="67" fillId="0" borderId="0"/>
    <xf numFmtId="39" fontId="20" fillId="0" borderId="0"/>
    <xf numFmtId="0" fontId="44" fillId="0" borderId="0"/>
    <xf numFmtId="39" fontId="20" fillId="0" borderId="0"/>
    <xf numFmtId="0" fontId="8" fillId="0" borderId="0"/>
    <xf numFmtId="178" fontId="25" fillId="0" borderId="0"/>
    <xf numFmtId="178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182" fontId="50" fillId="0" borderId="0"/>
    <xf numFmtId="178" fontId="25" fillId="0" borderId="0"/>
    <xf numFmtId="193" fontId="25" fillId="0" borderId="0"/>
    <xf numFmtId="0" fontId="29" fillId="0" borderId="0"/>
    <xf numFmtId="0" fontId="29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39" fontId="67" fillId="0" borderId="0"/>
    <xf numFmtId="0" fontId="8" fillId="0" borderId="0"/>
    <xf numFmtId="0" fontId="16" fillId="7" borderId="11" applyNumberFormat="0" applyFont="0" applyAlignment="0" applyProtection="0"/>
    <xf numFmtId="0" fontId="29" fillId="63" borderId="30" applyNumberFormat="0" applyFont="0" applyAlignment="0" applyProtection="0"/>
    <xf numFmtId="0" fontId="16" fillId="41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45" fillId="19" borderId="12" applyNumberFormat="0" applyAlignment="0" applyProtection="0"/>
    <xf numFmtId="0" fontId="45" fillId="19" borderId="12" applyNumberFormat="0" applyAlignment="0" applyProtection="0"/>
    <xf numFmtId="0" fontId="45" fillId="45" borderId="12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45" fillId="45" borderId="12" applyNumberFormat="0" applyAlignment="0" applyProtection="0"/>
    <xf numFmtId="0" fontId="79" fillId="61" borderId="27" applyNumberFormat="0" applyAlignment="0" applyProtection="0"/>
    <xf numFmtId="0" fontId="45" fillId="19" borderId="12" applyNumberFormat="0" applyAlignment="0" applyProtection="0"/>
    <xf numFmtId="0" fontId="37" fillId="23" borderId="0" applyNumberFormat="0" applyBorder="0" applyAlignment="0" applyProtection="0"/>
    <xf numFmtId="40" fontId="18" fillId="0" borderId="0" applyFont="0" applyFill="0" applyBorder="0" applyAlignment="0" applyProtection="0"/>
    <xf numFmtId="0" fontId="45" fillId="45" borderId="12" applyNumberFormat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73" fillId="0" borderId="23" applyNumberFormat="0" applyFill="0" applyAlignment="0" applyProtection="0"/>
    <xf numFmtId="0" fontId="38" fillId="0" borderId="7" applyNumberFormat="0" applyFill="0" applyAlignment="0" applyProtection="0"/>
    <xf numFmtId="0" fontId="66" fillId="0" borderId="19" applyNumberFormat="0" applyFill="0" applyAlignment="0" applyProtection="0"/>
    <xf numFmtId="0" fontId="74" fillId="0" borderId="24" applyNumberFormat="0" applyFill="0" applyAlignment="0" applyProtection="0"/>
    <xf numFmtId="0" fontId="39" fillId="0" borderId="8" applyNumberFormat="0" applyFill="0" applyAlignment="0" applyProtection="0"/>
    <xf numFmtId="0" fontId="57" fillId="0" borderId="16" applyNumberFormat="0" applyFill="0" applyAlignment="0" applyProtection="0"/>
    <xf numFmtId="0" fontId="75" fillId="0" borderId="25" applyNumberFormat="0" applyFill="0" applyAlignment="0" applyProtection="0"/>
    <xf numFmtId="0" fontId="40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1" applyNumberFormat="0" applyFill="0" applyAlignment="0" applyProtection="0"/>
    <xf numFmtId="0" fontId="33" fillId="20" borderId="6" applyNumberFormat="0" applyAlignment="0" applyProtection="0"/>
    <xf numFmtId="0" fontId="7" fillId="0" borderId="0"/>
    <xf numFmtId="43" fontId="29" fillId="0" borderId="0" applyFont="0" applyFill="0" applyBorder="0" applyAlignment="0" applyProtection="0"/>
    <xf numFmtId="220" fontId="16" fillId="0" borderId="0"/>
    <xf numFmtId="220" fontId="16" fillId="0" borderId="0"/>
    <xf numFmtId="181" fontId="16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4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13" borderId="0" applyNumberFormat="0" applyBorder="0" applyAlignment="0" applyProtection="0"/>
    <xf numFmtId="0" fontId="16" fillId="0" borderId="0"/>
    <xf numFmtId="188" fontId="16" fillId="0" borderId="0" applyFont="0" applyFill="0" applyBorder="0" applyAlignment="0" applyProtection="0"/>
    <xf numFmtId="0" fontId="29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16" fillId="0" borderId="0"/>
    <xf numFmtId="0" fontId="4" fillId="0" borderId="0"/>
    <xf numFmtId="0" fontId="3" fillId="0" borderId="0"/>
    <xf numFmtId="181" fontId="44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8" borderId="0" applyNumberFormat="0" applyBorder="0" applyAlignment="0" applyProtection="0"/>
    <xf numFmtId="196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24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13" borderId="0" applyNumberFormat="0" applyBorder="0" applyAlignment="0" applyProtection="0"/>
    <xf numFmtId="196" fontId="29" fillId="6" borderId="0" applyNumberFormat="0" applyBorder="0" applyAlignment="0" applyProtection="0"/>
    <xf numFmtId="0" fontId="30" fillId="25" borderId="0" applyNumberFormat="0" applyBorder="0" applyAlignment="0" applyProtection="0"/>
    <xf numFmtId="0" fontId="30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29" fillId="50" borderId="0" applyNumberFormat="0" applyBorder="0" applyAlignment="0" applyProtection="0"/>
    <xf numFmtId="0" fontId="94" fillId="28" borderId="0" applyNumberFormat="0" applyBorder="0" applyAlignment="0" applyProtection="0"/>
    <xf numFmtId="0" fontId="29" fillId="50" borderId="0" applyNumberFormat="0" applyBorder="0" applyAlignment="0" applyProtection="0"/>
    <xf numFmtId="0" fontId="94" fillId="29" borderId="0" applyNumberFormat="0" applyBorder="0" applyAlignment="0" applyProtection="0"/>
    <xf numFmtId="0" fontId="30" fillId="29" borderId="0" applyNumberFormat="0" applyBorder="0" applyAlignment="0" applyProtection="0"/>
    <xf numFmtId="0" fontId="95" fillId="30" borderId="0" applyNumberFormat="0" applyBorder="0" applyAlignment="0" applyProtection="0"/>
    <xf numFmtId="0" fontId="30" fillId="14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9" fillId="41" borderId="0" applyNumberFormat="0" applyBorder="0" applyAlignment="0" applyProtection="0"/>
    <xf numFmtId="0" fontId="94" fillId="28" borderId="0" applyNumberFormat="0" applyBorder="0" applyAlignment="0" applyProtection="0"/>
    <xf numFmtId="0" fontId="94" fillId="33" borderId="0" applyNumberFormat="0" applyBorder="0" applyAlignment="0" applyProtection="0"/>
    <xf numFmtId="0" fontId="95" fillId="34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41" borderId="0" applyNumberFormat="0" applyBorder="0" applyAlignment="0" applyProtection="0"/>
    <xf numFmtId="0" fontId="94" fillId="28" borderId="0" applyNumberFormat="0" applyBorder="0" applyAlignment="0" applyProtection="0"/>
    <xf numFmtId="0" fontId="29" fillId="51" borderId="0" applyNumberFormat="0" applyBorder="0" applyAlignment="0" applyProtection="0"/>
    <xf numFmtId="0" fontId="94" fillId="28" borderId="0" applyNumberFormat="0" applyBorder="0" applyAlignment="0" applyProtection="0"/>
    <xf numFmtId="0" fontId="95" fillId="33" borderId="0" applyNumberFormat="0" applyBorder="0" applyAlignment="0" applyProtection="0"/>
    <xf numFmtId="0" fontId="30" fillId="1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9" fillId="50" borderId="0" applyNumberFormat="0" applyBorder="0" applyAlignment="0" applyProtection="0"/>
    <xf numFmtId="0" fontId="94" fillId="28" borderId="0" applyNumberFormat="0" applyBorder="0" applyAlignment="0" applyProtection="0"/>
    <xf numFmtId="0" fontId="94" fillId="33" borderId="0" applyNumberFormat="0" applyBorder="0" applyAlignment="0" applyProtection="0"/>
    <xf numFmtId="0" fontId="30" fillId="33" borderId="0" applyNumberFormat="0" applyBorder="0" applyAlignment="0" applyProtection="0"/>
    <xf numFmtId="0" fontId="95" fillId="38" borderId="0" applyNumberFormat="0" applyBorder="0" applyAlignment="0" applyProtection="0"/>
    <xf numFmtId="0" fontId="30" fillId="1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30" borderId="0" applyNumberFormat="0" applyBorder="0" applyAlignment="0" applyProtection="0"/>
    <xf numFmtId="0" fontId="94" fillId="28" borderId="0" applyNumberFormat="0" applyBorder="0" applyAlignment="0" applyProtection="0"/>
    <xf numFmtId="0" fontId="29" fillId="50" borderId="0" applyNumberFormat="0" applyBorder="0" applyAlignment="0" applyProtection="0"/>
    <xf numFmtId="0" fontId="94" fillId="30" borderId="0" applyNumberFormat="0" applyBorder="0" applyAlignment="0" applyProtection="0"/>
    <xf numFmtId="0" fontId="30" fillId="29" borderId="0" applyNumberFormat="0" applyBorder="0" applyAlignment="0" applyProtection="0"/>
    <xf numFmtId="0" fontId="95" fillId="30" borderId="0" applyNumberFormat="0" applyBorder="0" applyAlignment="0" applyProtection="0"/>
    <xf numFmtId="0" fontId="29" fillId="41" borderId="0" applyNumberFormat="0" applyBorder="0" applyAlignment="0" applyProtection="0"/>
    <xf numFmtId="0" fontId="94" fillId="28" borderId="0" applyNumberFormat="0" applyBorder="0" applyAlignment="0" applyProtection="0"/>
    <xf numFmtId="0" fontId="29" fillId="28" borderId="0" applyNumberFormat="0" applyBorder="0" applyAlignment="0" applyProtection="0"/>
    <xf numFmtId="0" fontId="94" fillId="41" borderId="0" applyNumberFormat="0" applyBorder="0" applyAlignment="0" applyProtection="0"/>
    <xf numFmtId="0" fontId="30" fillId="28" borderId="0" applyNumberFormat="0" applyBorder="0" applyAlignment="0" applyProtection="0"/>
    <xf numFmtId="0" fontId="95" fillId="42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1" borderId="0" applyNumberFormat="0" applyBorder="0" applyAlignment="0" applyProtection="0"/>
    <xf numFmtId="0" fontId="54" fillId="45" borderId="5" applyNumberFormat="0" applyAlignment="0" applyProtection="0"/>
    <xf numFmtId="0" fontId="54" fillId="45" borderId="5" applyNumberFormat="0" applyAlignment="0" applyProtection="0"/>
    <xf numFmtId="0" fontId="54" fillId="45" borderId="5" applyNumberFormat="0" applyAlignment="0" applyProtection="0"/>
    <xf numFmtId="0" fontId="32" fillId="19" borderId="5" applyNumberFormat="0" applyAlignment="0" applyProtection="0"/>
    <xf numFmtId="0" fontId="54" fillId="45" borderId="5" applyNumberFormat="0" applyAlignment="0" applyProtection="0"/>
    <xf numFmtId="0" fontId="32" fillId="19" borderId="5" applyNumberFormat="0" applyAlignment="0" applyProtection="0"/>
    <xf numFmtId="0" fontId="32" fillId="19" borderId="5" applyNumberFormat="0" applyAlignment="0" applyProtection="0"/>
    <xf numFmtId="196" fontId="33" fillId="20" borderId="6" applyNumberFormat="0" applyAlignment="0" applyProtection="0"/>
    <xf numFmtId="43" fontId="1" fillId="0" borderId="0" applyFont="0" applyFill="0" applyBorder="0" applyAlignment="0" applyProtection="0"/>
    <xf numFmtId="216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216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29" fillId="7" borderId="11" applyNumberFormat="0" applyFont="0" applyAlignment="0" applyProtection="0"/>
    <xf numFmtId="0" fontId="29" fillId="7" borderId="11" applyNumberFormat="0" applyFont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96" fillId="46" borderId="0" applyNumberFormat="0" applyBorder="0" applyAlignment="0" applyProtection="0"/>
    <xf numFmtId="0" fontId="56" fillId="49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196" fontId="30" fillId="16" borderId="0" applyNumberFormat="0" applyBorder="0" applyAlignment="0" applyProtection="0"/>
    <xf numFmtId="0" fontId="41" fillId="8" borderId="5" applyNumberFormat="0" applyAlignment="0" applyProtection="0"/>
    <xf numFmtId="0" fontId="41" fillId="10" borderId="5" applyNumberFormat="0" applyAlignment="0" applyProtection="0"/>
    <xf numFmtId="0" fontId="41" fillId="10" borderId="5" applyNumberFormat="0" applyAlignment="0" applyProtection="0"/>
    <xf numFmtId="0" fontId="41" fillId="8" borderId="5" applyNumberFormat="0" applyAlignment="0" applyProtection="0"/>
    <xf numFmtId="0" fontId="41" fillId="8" borderId="5" applyNumberFormat="0" applyAlignment="0" applyProtection="0"/>
    <xf numFmtId="166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57" fillId="0" borderId="16" applyNumberFormat="0" applyFill="0" applyAlignment="0" applyProtection="0"/>
    <xf numFmtId="41" fontId="19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233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1" fillId="0" borderId="0"/>
    <xf numFmtId="0" fontId="16" fillId="0" borderId="0"/>
    <xf numFmtId="196" fontId="2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196" fontId="29" fillId="0" borderId="0"/>
    <xf numFmtId="0" fontId="1" fillId="0" borderId="0"/>
    <xf numFmtId="0" fontId="1" fillId="0" borderId="0"/>
    <xf numFmtId="196" fontId="29" fillId="0" borderId="0"/>
    <xf numFmtId="0" fontId="16" fillId="0" borderId="0"/>
    <xf numFmtId="196" fontId="1" fillId="0" borderId="0"/>
    <xf numFmtId="39" fontId="25" fillId="0" borderId="0"/>
    <xf numFmtId="0" fontId="16" fillId="0" borderId="0"/>
    <xf numFmtId="0" fontId="1" fillId="0" borderId="0"/>
    <xf numFmtId="0" fontId="98" fillId="0" borderId="0"/>
    <xf numFmtId="0" fontId="50" fillId="0" borderId="0"/>
    <xf numFmtId="0" fontId="16" fillId="0" borderId="0"/>
    <xf numFmtId="0" fontId="100" fillId="0" borderId="0"/>
    <xf numFmtId="0" fontId="100" fillId="0" borderId="0"/>
    <xf numFmtId="0" fontId="16" fillId="0" borderId="0"/>
    <xf numFmtId="0" fontId="1" fillId="0" borderId="0"/>
    <xf numFmtId="196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9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99" fillId="0" borderId="0"/>
    <xf numFmtId="19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9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196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15" fontId="29" fillId="0" borderId="0"/>
    <xf numFmtId="0" fontId="29" fillId="0" borderId="0"/>
    <xf numFmtId="196" fontId="16" fillId="0" borderId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16" fillId="41" borderId="11" applyNumberFormat="0" applyFont="0" applyAlignment="0" applyProtection="0"/>
    <xf numFmtId="0" fontId="18" fillId="7" borderId="11" applyNumberFormat="0" applyFont="0" applyAlignment="0" applyProtection="0"/>
    <xf numFmtId="0" fontId="45" fillId="45" borderId="12" applyNumberFormat="0" applyAlignment="0" applyProtection="0"/>
    <xf numFmtId="0" fontId="45" fillId="19" borderId="12" applyNumberFormat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45" borderId="12" applyNumberFormat="0" applyAlignment="0" applyProtection="0"/>
    <xf numFmtId="0" fontId="45" fillId="19" borderId="12" applyNumberFormat="0" applyAlignment="0" applyProtection="0"/>
    <xf numFmtId="0" fontId="45" fillId="19" borderId="12" applyNumberFormat="0" applyAlignment="0" applyProtection="0"/>
    <xf numFmtId="0" fontId="45" fillId="45" borderId="12" applyNumberFormat="0" applyAlignment="0" applyProtection="0"/>
    <xf numFmtId="0" fontId="45" fillId="45" borderId="12" applyNumberFormat="0" applyAlignment="0" applyProtection="0"/>
    <xf numFmtId="196" fontId="42" fillId="0" borderId="0" applyNumberFormat="0" applyFill="0" applyBorder="0" applyAlignment="0" applyProtection="0"/>
    <xf numFmtId="196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16" fillId="0" borderId="0" applyFont="0" applyFill="0" applyBorder="0" applyAlignment="0" applyProtection="0"/>
    <xf numFmtId="0" fontId="1" fillId="0" borderId="0"/>
    <xf numFmtId="0" fontId="16" fillId="0" borderId="0"/>
    <xf numFmtId="204" fontId="16" fillId="0" borderId="0" applyFont="0" applyFill="0" applyBorder="0" applyAlignment="0" applyProtection="0"/>
    <xf numFmtId="39" fontId="20" fillId="0" borderId="0"/>
  </cellStyleXfs>
  <cellXfs count="750">
    <xf numFmtId="0" fontId="0" fillId="0" borderId="0" xfId="0"/>
    <xf numFmtId="4" fontId="16" fillId="2" borderId="0" xfId="2" applyNumberFormat="1" applyFont="1" applyFill="1" applyBorder="1" applyAlignment="1">
      <alignment vertical="top"/>
    </xf>
    <xf numFmtId="4" fontId="16" fillId="2" borderId="0" xfId="3" applyNumberFormat="1" applyFont="1" applyFill="1" applyBorder="1" applyAlignment="1"/>
    <xf numFmtId="0" fontId="16" fillId="2" borderId="0" xfId="3" applyFont="1" applyFill="1" applyAlignment="1">
      <alignment vertical="top"/>
    </xf>
    <xf numFmtId="0" fontId="16" fillId="2" borderId="0" xfId="3" applyFont="1" applyFill="1" applyBorder="1" applyAlignment="1">
      <alignment vertical="top"/>
    </xf>
    <xf numFmtId="43" fontId="16" fillId="2" borderId="0" xfId="1" applyFont="1" applyFill="1" applyBorder="1" applyAlignment="1">
      <alignment vertical="top"/>
    </xf>
    <xf numFmtId="0" fontId="22" fillId="2" borderId="1" xfId="3" applyFont="1" applyFill="1" applyBorder="1" applyAlignment="1">
      <alignment horizontal="center" vertical="top"/>
    </xf>
    <xf numFmtId="4" fontId="16" fillId="2" borderId="1" xfId="3" applyNumberFormat="1" applyFont="1" applyFill="1" applyBorder="1" applyAlignment="1">
      <alignment horizontal="center" vertical="top"/>
    </xf>
    <xf numFmtId="43" fontId="17" fillId="2" borderId="0" xfId="1" applyFont="1" applyFill="1" applyAlignment="1">
      <alignment vertical="top"/>
    </xf>
    <xf numFmtId="0" fontId="17" fillId="2" borderId="0" xfId="2" applyFont="1" applyFill="1" applyAlignment="1">
      <alignment vertical="top"/>
    </xf>
    <xf numFmtId="0" fontId="28" fillId="2" borderId="0" xfId="2" applyFont="1" applyFill="1" applyAlignment="1">
      <alignment vertical="top"/>
    </xf>
    <xf numFmtId="0" fontId="16" fillId="2" borderId="0" xfId="2" applyFont="1" applyFill="1" applyAlignment="1">
      <alignment horizontal="center" vertical="top"/>
    </xf>
    <xf numFmtId="0" fontId="16" fillId="2" borderId="0" xfId="2" applyFont="1" applyFill="1" applyAlignment="1">
      <alignment vertical="top"/>
    </xf>
    <xf numFmtId="43" fontId="16" fillId="2" borderId="0" xfId="1" applyFont="1" applyFill="1" applyBorder="1" applyAlignment="1">
      <alignment horizontal="right" vertical="top"/>
    </xf>
    <xf numFmtId="0" fontId="16" fillId="2" borderId="0" xfId="3" applyFont="1" applyFill="1"/>
    <xf numFmtId="174" fontId="16" fillId="2" borderId="0" xfId="3" applyNumberFormat="1" applyFont="1" applyFill="1" applyBorder="1" applyAlignment="1">
      <alignment vertical="top"/>
    </xf>
    <xf numFmtId="0" fontId="16" fillId="2" borderId="0" xfId="2" applyFont="1" applyFill="1" applyBorder="1" applyAlignment="1">
      <alignment vertical="top"/>
    </xf>
    <xf numFmtId="0" fontId="17" fillId="2" borderId="0" xfId="82" applyFont="1" applyFill="1" applyBorder="1" applyAlignment="1" applyProtection="1">
      <alignment vertical="center" wrapText="1"/>
    </xf>
    <xf numFmtId="4" fontId="16" fillId="2" borderId="0" xfId="0" applyNumberFormat="1" applyFont="1" applyFill="1" applyBorder="1"/>
    <xf numFmtId="0" fontId="16" fillId="2" borderId="0" xfId="90" applyFont="1" applyFill="1" applyAlignment="1">
      <alignment vertical="top" wrapText="1"/>
    </xf>
    <xf numFmtId="0" fontId="16" fillId="2" borderId="0" xfId="3" applyFont="1" applyFill="1" applyBorder="1"/>
    <xf numFmtId="4" fontId="16" fillId="2" borderId="0" xfId="3" applyNumberFormat="1" applyFont="1" applyFill="1" applyBorder="1"/>
    <xf numFmtId="174" fontId="17" fillId="2" borderId="0" xfId="3" applyNumberFormat="1" applyFont="1" applyFill="1" applyBorder="1" applyAlignment="1">
      <alignment vertical="top"/>
    </xf>
    <xf numFmtId="181" fontId="16" fillId="2" borderId="1" xfId="487" applyFont="1" applyFill="1" applyBorder="1" applyAlignment="1" applyProtection="1">
      <alignment horizontal="right" vertical="center" wrapText="1"/>
      <protection locked="0"/>
    </xf>
    <xf numFmtId="4" fontId="16" fillId="2" borderId="1" xfId="3" applyNumberFormat="1" applyFont="1" applyFill="1" applyBorder="1" applyAlignment="1">
      <alignment horizontal="center" vertical="center" wrapText="1"/>
    </xf>
    <xf numFmtId="174" fontId="16" fillId="2" borderId="1" xfId="109" applyNumberFormat="1" applyFont="1" applyFill="1" applyBorder="1" applyAlignment="1" applyProtection="1">
      <alignment horizontal="right" vertical="top" wrapText="1"/>
      <protection locked="0"/>
    </xf>
    <xf numFmtId="174" fontId="17" fillId="2" borderId="1" xfId="109" applyNumberFormat="1" applyFont="1" applyFill="1" applyBorder="1" applyAlignment="1" applyProtection="1">
      <alignment horizontal="right" vertical="top" wrapText="1"/>
      <protection locked="0"/>
    </xf>
    <xf numFmtId="4" fontId="16" fillId="2" borderId="0" xfId="0" applyNumberFormat="1" applyFont="1" applyFill="1" applyBorder="1" applyAlignment="1">
      <alignment wrapText="1"/>
    </xf>
    <xf numFmtId="4" fontId="16" fillId="2" borderId="1" xfId="108" applyNumberFormat="1" applyFont="1" applyFill="1" applyBorder="1" applyAlignment="1">
      <alignment horizontal="center" vertical="center"/>
    </xf>
    <xf numFmtId="43" fontId="16" fillId="2" borderId="0" xfId="1" applyFont="1" applyFill="1" applyBorder="1" applyAlignment="1">
      <alignment wrapText="1"/>
    </xf>
    <xf numFmtId="43" fontId="16" fillId="2" borderId="0" xfId="1" applyFont="1" applyFill="1" applyBorder="1" applyAlignment="1">
      <alignment vertical="top" wrapText="1"/>
    </xf>
    <xf numFmtId="174" fontId="16" fillId="2" borderId="0" xfId="3" applyNumberFormat="1" applyFont="1" applyFill="1" applyBorder="1" applyAlignment="1">
      <alignment vertical="top" wrapText="1"/>
    </xf>
    <xf numFmtId="0" fontId="16" fillId="2" borderId="0" xfId="3" applyFont="1" applyFill="1" applyBorder="1" applyAlignment="1">
      <alignment vertical="center"/>
    </xf>
    <xf numFmtId="174" fontId="16" fillId="55" borderId="0" xfId="3" applyNumberFormat="1" applyFont="1" applyFill="1" applyBorder="1" applyAlignment="1">
      <alignment vertical="top"/>
    </xf>
    <xf numFmtId="0" fontId="16" fillId="55" borderId="0" xfId="2" applyFont="1" applyFill="1" applyAlignment="1">
      <alignment vertical="top"/>
    </xf>
    <xf numFmtId="4" fontId="28" fillId="2" borderId="0" xfId="2" applyNumberFormat="1" applyFont="1" applyFill="1" applyBorder="1" applyAlignment="1">
      <alignment vertical="top"/>
    </xf>
    <xf numFmtId="4" fontId="16" fillId="55" borderId="0" xfId="2" applyNumberFormat="1" applyFont="1" applyFill="1" applyBorder="1" applyAlignment="1">
      <alignment wrapText="1"/>
    </xf>
    <xf numFmtId="0" fontId="16" fillId="55" borderId="0" xfId="3" applyFont="1" applyFill="1" applyAlignment="1">
      <alignment vertical="top"/>
    </xf>
    <xf numFmtId="4" fontId="28" fillId="2" borderId="0" xfId="2" applyNumberFormat="1" applyFont="1" applyFill="1" applyBorder="1" applyAlignment="1">
      <alignment wrapText="1"/>
    </xf>
    <xf numFmtId="174" fontId="90" fillId="2" borderId="0" xfId="3" applyNumberFormat="1" applyFont="1" applyFill="1" applyBorder="1" applyAlignment="1">
      <alignment vertical="top"/>
    </xf>
    <xf numFmtId="174" fontId="16" fillId="57" borderId="0" xfId="3" applyNumberFormat="1" applyFont="1" applyFill="1" applyBorder="1" applyAlignment="1">
      <alignment vertical="top"/>
    </xf>
    <xf numFmtId="0" fontId="16" fillId="2" borderId="0" xfId="3" applyFont="1" applyFill="1" applyBorder="1" applyAlignment="1">
      <alignment vertical="top" wrapText="1"/>
    </xf>
    <xf numFmtId="4" fontId="16" fillId="2" borderId="1" xfId="3" applyNumberFormat="1" applyFont="1" applyFill="1" applyBorder="1" applyAlignment="1">
      <alignment horizontal="center" wrapText="1"/>
    </xf>
    <xf numFmtId="0" fontId="16" fillId="2" borderId="0" xfId="3" applyFont="1" applyFill="1" applyBorder="1" applyAlignment="1">
      <alignment vertical="justify" wrapText="1"/>
    </xf>
    <xf numFmtId="4" fontId="28" fillId="2" borderId="0" xfId="3" applyNumberFormat="1" applyFont="1" applyFill="1" applyBorder="1" applyAlignment="1"/>
    <xf numFmtId="4" fontId="17" fillId="2" borderId="0" xfId="3" applyNumberFormat="1" applyFont="1" applyFill="1" applyBorder="1" applyAlignment="1">
      <alignment horizontal="right" vertical="top" wrapText="1"/>
    </xf>
    <xf numFmtId="4" fontId="16" fillId="2" borderId="0" xfId="3" applyNumberFormat="1" applyFont="1" applyFill="1" applyBorder="1" applyAlignment="1">
      <alignment horizontal="right" vertical="top"/>
    </xf>
    <xf numFmtId="4" fontId="16" fillId="2" borderId="0" xfId="3" applyNumberFormat="1" applyFont="1" applyFill="1" applyBorder="1" applyAlignment="1">
      <alignment vertical="top" wrapText="1"/>
    </xf>
    <xf numFmtId="4" fontId="16" fillId="53" borderId="1" xfId="3" applyNumberFormat="1" applyFont="1" applyFill="1" applyBorder="1" applyAlignment="1">
      <alignment horizontal="center" vertical="top"/>
    </xf>
    <xf numFmtId="0" fontId="16" fillId="0" borderId="0" xfId="0" applyFont="1" applyFill="1" applyBorder="1"/>
    <xf numFmtId="0" fontId="16" fillId="0" borderId="0" xfId="0" applyFont="1" applyFill="1"/>
    <xf numFmtId="4" fontId="16" fillId="0" borderId="0" xfId="0" applyNumberFormat="1" applyFont="1" applyFill="1" applyBorder="1"/>
    <xf numFmtId="223" fontId="16" fillId="0" borderId="0" xfId="0" applyNumberFormat="1" applyFont="1" applyFill="1" applyBorder="1"/>
    <xf numFmtId="4" fontId="48" fillId="0" borderId="0" xfId="0" applyNumberFormat="1" applyFont="1" applyFill="1" applyBorder="1" applyAlignment="1"/>
    <xf numFmtId="43" fontId="17" fillId="2" borderId="0" xfId="1" applyFont="1" applyFill="1" applyBorder="1" applyAlignment="1">
      <alignment horizontal="right" vertical="top"/>
    </xf>
    <xf numFmtId="0" fontId="48" fillId="0" borderId="0" xfId="0" applyFont="1" applyFill="1" applyAlignment="1">
      <alignment vertical="top" wrapText="1"/>
    </xf>
    <xf numFmtId="4" fontId="16" fillId="2" borderId="0" xfId="108" applyNumberFormat="1" applyFont="1" applyFill="1" applyBorder="1" applyAlignment="1">
      <alignment horizontal="right" vertical="center" wrapText="1"/>
    </xf>
    <xf numFmtId="174" fontId="28" fillId="2" borderId="0" xfId="3" applyNumberFormat="1" applyFont="1" applyFill="1" applyBorder="1" applyAlignment="1">
      <alignment vertical="top"/>
    </xf>
    <xf numFmtId="43" fontId="91" fillId="2" borderId="0" xfId="1" applyFont="1" applyFill="1" applyBorder="1" applyAlignment="1">
      <alignment wrapText="1"/>
    </xf>
    <xf numFmtId="0" fontId="91" fillId="2" borderId="0" xfId="2" applyFont="1" applyFill="1" applyAlignment="1">
      <alignment vertical="top"/>
    </xf>
    <xf numFmtId="4" fontId="48" fillId="55" borderId="0" xfId="2" applyNumberFormat="1" applyFont="1" applyFill="1" applyBorder="1" applyAlignment="1">
      <alignment wrapText="1"/>
    </xf>
    <xf numFmtId="4" fontId="16" fillId="3" borderId="3" xfId="0" applyNumberFormat="1" applyFont="1" applyFill="1" applyBorder="1" applyAlignment="1">
      <alignment horizontal="center"/>
    </xf>
    <xf numFmtId="4" fontId="17" fillId="2" borderId="0" xfId="2" applyNumberFormat="1" applyFont="1" applyFill="1" applyBorder="1" applyAlignment="1">
      <alignment vertical="top"/>
    </xf>
    <xf numFmtId="181" fontId="16" fillId="52" borderId="0" xfId="487" applyFont="1" applyFill="1" applyBorder="1" applyAlignment="1">
      <alignment vertical="center" wrapText="1"/>
    </xf>
    <xf numFmtId="4" fontId="28" fillId="2" borderId="0" xfId="0" applyNumberFormat="1" applyFont="1" applyFill="1" applyBorder="1" applyAlignment="1">
      <alignment wrapText="1"/>
    </xf>
    <xf numFmtId="4" fontId="28" fillId="2" borderId="0" xfId="0" applyNumberFormat="1" applyFont="1" applyFill="1" applyBorder="1"/>
    <xf numFmtId="4" fontId="16" fillId="57" borderId="0" xfId="2" applyNumberFormat="1" applyFont="1" applyFill="1" applyBorder="1" applyAlignment="1">
      <alignment vertical="top"/>
    </xf>
    <xf numFmtId="43" fontId="16" fillId="57" borderId="0" xfId="1" applyFont="1" applyFill="1" applyBorder="1" applyAlignment="1">
      <alignment vertical="top"/>
    </xf>
    <xf numFmtId="0" fontId="16" fillId="57" borderId="0" xfId="2" applyFont="1" applyFill="1" applyBorder="1" applyAlignment="1">
      <alignment vertical="top"/>
    </xf>
    <xf numFmtId="0" fontId="16" fillId="57" borderId="0" xfId="2" applyFont="1" applyFill="1" applyAlignment="1">
      <alignment vertical="top"/>
    </xf>
    <xf numFmtId="43" fontId="16" fillId="2" borderId="0" xfId="0" applyNumberFormat="1" applyFont="1" applyFill="1" applyBorder="1"/>
    <xf numFmtId="2" fontId="16" fillId="2" borderId="0" xfId="0" applyNumberFormat="1" applyFont="1" applyFill="1" applyBorder="1"/>
    <xf numFmtId="0" fontId="70" fillId="2" borderId="0" xfId="0" applyFont="1" applyFill="1" applyBorder="1"/>
    <xf numFmtId="4" fontId="28" fillId="2" borderId="0" xfId="0" applyNumberFormat="1" applyFont="1" applyFill="1" applyBorder="1" applyAlignment="1"/>
    <xf numFmtId="4" fontId="48" fillId="2" borderId="0" xfId="0" applyNumberFormat="1" applyFont="1" applyFill="1" applyBorder="1" applyAlignment="1">
      <alignment wrapText="1"/>
    </xf>
    <xf numFmtId="4" fontId="17" fillId="2" borderId="0" xfId="0" applyNumberFormat="1" applyFont="1" applyFill="1" applyBorder="1"/>
    <xf numFmtId="4" fontId="17" fillId="2" borderId="0" xfId="3" applyNumberFormat="1" applyFont="1" applyFill="1" applyBorder="1" applyAlignment="1">
      <alignment horizontal="right" wrapText="1"/>
    </xf>
    <xf numFmtId="4" fontId="48" fillId="2" borderId="0" xfId="3" applyNumberFormat="1" applyFont="1" applyFill="1" applyBorder="1" applyAlignment="1"/>
    <xf numFmtId="174" fontId="28" fillId="57" borderId="0" xfId="3" applyNumberFormat="1" applyFont="1" applyFill="1" applyBorder="1" applyAlignment="1">
      <alignment vertical="top"/>
    </xf>
    <xf numFmtId="2" fontId="16" fillId="2" borderId="0" xfId="2" applyNumberFormat="1" applyFont="1" applyFill="1" applyBorder="1" applyAlignment="1"/>
    <xf numFmtId="0" fontId="17" fillId="2" borderId="0" xfId="2" applyFont="1" applyFill="1" applyBorder="1" applyAlignment="1"/>
    <xf numFmtId="43" fontId="16" fillId="2" borderId="0" xfId="2" applyNumberFormat="1" applyFont="1" applyFill="1" applyBorder="1" applyAlignment="1"/>
    <xf numFmtId="0" fontId="16" fillId="2" borderId="0" xfId="2" applyFont="1" applyFill="1" applyBorder="1" applyAlignment="1"/>
    <xf numFmtId="43" fontId="16" fillId="2" borderId="0" xfId="0" applyNumberFormat="1" applyFont="1" applyFill="1" applyBorder="1" applyAlignment="1"/>
    <xf numFmtId="4" fontId="17" fillId="0" borderId="0" xfId="0" applyNumberFormat="1" applyFont="1" applyFill="1" applyBorder="1" applyAlignment="1"/>
    <xf numFmtId="4" fontId="16" fillId="52" borderId="0" xfId="3" applyNumberFormat="1" applyFont="1" applyFill="1" applyBorder="1" applyAlignment="1">
      <alignment horizontal="right" vertical="top"/>
    </xf>
    <xf numFmtId="4" fontId="28" fillId="52" borderId="0" xfId="3" applyNumberFormat="1" applyFont="1" applyFill="1" applyBorder="1" applyAlignment="1">
      <alignment horizontal="right" vertical="top"/>
    </xf>
    <xf numFmtId="4" fontId="17" fillId="52" borderId="0" xfId="3" applyNumberFormat="1" applyFont="1" applyFill="1" applyBorder="1" applyAlignment="1">
      <alignment horizontal="right" wrapText="1"/>
    </xf>
    <xf numFmtId="4" fontId="17" fillId="52" borderId="0" xfId="3" applyNumberFormat="1" applyFont="1" applyFill="1" applyBorder="1" applyAlignment="1">
      <alignment horizontal="right" vertical="top"/>
    </xf>
    <xf numFmtId="4" fontId="28" fillId="2" borderId="0" xfId="4" applyNumberFormat="1" applyFont="1" applyFill="1" applyBorder="1" applyAlignment="1">
      <alignment vertical="top" wrapText="1"/>
    </xf>
    <xf numFmtId="4" fontId="16" fillId="52" borderId="0" xfId="3" applyNumberFormat="1" applyFont="1" applyFill="1" applyBorder="1" applyAlignment="1">
      <alignment horizontal="right" wrapText="1"/>
    </xf>
    <xf numFmtId="4" fontId="17" fillId="55" borderId="0" xfId="2" applyNumberFormat="1" applyFont="1" applyFill="1" applyBorder="1" applyAlignment="1">
      <alignment wrapText="1"/>
    </xf>
    <xf numFmtId="4" fontId="48" fillId="90" borderId="0" xfId="2" applyNumberFormat="1" applyFont="1" applyFill="1" applyBorder="1" applyAlignment="1">
      <alignment wrapText="1"/>
    </xf>
    <xf numFmtId="174" fontId="28" fillId="90" borderId="0" xfId="3" applyNumberFormat="1" applyFont="1" applyFill="1" applyBorder="1" applyAlignment="1">
      <alignment vertical="top"/>
    </xf>
    <xf numFmtId="4" fontId="28" fillId="56" borderId="0" xfId="0" applyNumberFormat="1" applyFont="1" applyFill="1" applyBorder="1" applyAlignment="1"/>
    <xf numFmtId="4" fontId="16" fillId="56" borderId="0" xfId="0" applyNumberFormat="1" applyFont="1" applyFill="1" applyBorder="1"/>
    <xf numFmtId="0" fontId="16" fillId="56" borderId="0" xfId="0" applyFont="1" applyFill="1" applyBorder="1"/>
    <xf numFmtId="174" fontId="17" fillId="2" borderId="0" xfId="0" applyNumberFormat="1" applyFont="1" applyFill="1" applyBorder="1"/>
    <xf numFmtId="0" fontId="16" fillId="2" borderId="0" xfId="0" applyFont="1" applyFill="1" applyBorder="1"/>
    <xf numFmtId="4" fontId="16" fillId="2" borderId="1" xfId="5" applyNumberFormat="1" applyFont="1" applyFill="1" applyBorder="1" applyAlignment="1">
      <alignment horizontal="center" vertical="top"/>
    </xf>
    <xf numFmtId="4" fontId="16" fillId="2" borderId="1" xfId="109" applyNumberFormat="1" applyFont="1" applyFill="1" applyBorder="1" applyAlignment="1">
      <alignment horizontal="center" vertical="top"/>
    </xf>
    <xf numFmtId="4" fontId="28" fillId="0" borderId="0" xfId="0" applyNumberFormat="1" applyFont="1" applyFill="1" applyBorder="1" applyAlignment="1"/>
    <xf numFmtId="4" fontId="16" fillId="2" borderId="1" xfId="0" applyNumberFormat="1" applyFont="1" applyFill="1" applyBorder="1" applyAlignment="1">
      <alignment horizontal="center" vertical="top"/>
    </xf>
    <xf numFmtId="39" fontId="16" fillId="2" borderId="1" xfId="0" applyNumberFormat="1" applyFont="1" applyFill="1" applyBorder="1" applyAlignment="1" applyProtection="1">
      <alignment vertical="top"/>
      <protection locked="0"/>
    </xf>
    <xf numFmtId="174" fontId="16" fillId="2" borderId="0" xfId="0" applyNumberFormat="1" applyFont="1" applyFill="1" applyBorder="1" applyAlignment="1">
      <alignment horizontal="right" vertical="top"/>
    </xf>
    <xf numFmtId="4" fontId="17" fillId="2" borderId="1" xfId="0" applyNumberFormat="1" applyFont="1" applyFill="1" applyBorder="1" applyAlignment="1">
      <alignment horizontal="center" vertical="top"/>
    </xf>
    <xf numFmtId="174" fontId="17" fillId="2" borderId="0" xfId="0" applyNumberFormat="1" applyFont="1" applyFill="1" applyBorder="1" applyAlignment="1">
      <alignment vertical="justify"/>
    </xf>
    <xf numFmtId="4" fontId="16" fillId="2" borderId="0" xfId="0" applyNumberFormat="1" applyFont="1" applyFill="1" applyBorder="1" applyAlignment="1"/>
    <xf numFmtId="4" fontId="48" fillId="2" borderId="0" xfId="0" applyNumberFormat="1" applyFont="1" applyFill="1" applyBorder="1" applyAlignment="1">
      <alignment vertical="justify" wrapText="1"/>
    </xf>
    <xf numFmtId="174" fontId="16" fillId="2" borderId="0" xfId="3" applyNumberFormat="1" applyFont="1" applyFill="1" applyBorder="1" applyAlignment="1">
      <alignment wrapText="1"/>
    </xf>
    <xf numFmtId="174" fontId="17" fillId="55" borderId="0" xfId="0" applyNumberFormat="1" applyFont="1" applyFill="1" applyBorder="1"/>
    <xf numFmtId="4" fontId="28" fillId="57" borderId="0" xfId="4" applyNumberFormat="1" applyFont="1" applyFill="1" applyBorder="1" applyAlignment="1">
      <alignment vertical="top" wrapText="1"/>
    </xf>
    <xf numFmtId="0" fontId="28" fillId="57" borderId="0" xfId="2" applyFont="1" applyFill="1" applyAlignment="1">
      <alignment vertical="top"/>
    </xf>
    <xf numFmtId="194" fontId="28" fillId="2" borderId="0" xfId="3" applyNumberFormat="1" applyFont="1" applyFill="1" applyBorder="1" applyAlignment="1">
      <alignment vertical="top"/>
    </xf>
    <xf numFmtId="174" fontId="16" fillId="88" borderId="0" xfId="3" applyNumberFormat="1" applyFont="1" applyFill="1" applyBorder="1" applyAlignment="1">
      <alignment vertical="top"/>
    </xf>
    <xf numFmtId="0" fontId="16" fillId="88" borderId="0" xfId="2" applyFont="1" applyFill="1" applyAlignment="1">
      <alignment vertical="top"/>
    </xf>
    <xf numFmtId="174" fontId="28" fillId="88" borderId="0" xfId="3" applyNumberFormat="1" applyFont="1" applyFill="1" applyBorder="1" applyAlignment="1">
      <alignment wrapText="1"/>
    </xf>
    <xf numFmtId="2" fontId="28" fillId="88" borderId="0" xfId="0" applyNumberFormat="1" applyFont="1" applyFill="1" applyBorder="1" applyAlignment="1">
      <alignment horizontal="center"/>
    </xf>
    <xf numFmtId="2" fontId="28" fillId="88" borderId="0" xfId="0" applyNumberFormat="1" applyFont="1" applyFill="1" applyBorder="1" applyAlignment="1">
      <alignment horizontal="center" wrapText="1"/>
    </xf>
    <xf numFmtId="4" fontId="28" fillId="0" borderId="0" xfId="0" applyNumberFormat="1" applyFont="1" applyFill="1" applyBorder="1"/>
    <xf numFmtId="4" fontId="17" fillId="2" borderId="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wrapText="1"/>
    </xf>
    <xf numFmtId="4" fontId="16" fillId="2" borderId="0" xfId="0" applyNumberFormat="1" applyFont="1" applyFill="1" applyBorder="1" applyAlignment="1">
      <alignment horizontal="right" vertical="top"/>
    </xf>
    <xf numFmtId="4" fontId="28" fillId="88" borderId="0" xfId="0" applyNumberFormat="1" applyFont="1" applyFill="1" applyBorder="1" applyAlignment="1">
      <alignment horizontal="right" vertical="top"/>
    </xf>
    <xf numFmtId="174" fontId="16" fillId="2" borderId="0" xfId="381" applyNumberFormat="1" applyFill="1" applyBorder="1" applyAlignment="1">
      <alignment wrapText="1"/>
    </xf>
    <xf numFmtId="0" fontId="28" fillId="88" borderId="0" xfId="0" applyFont="1" applyFill="1" applyBorder="1" applyAlignment="1">
      <alignment horizontal="center"/>
    </xf>
    <xf numFmtId="174" fontId="16" fillId="2" borderId="31" xfId="3" applyNumberFormat="1" applyFont="1" applyFill="1" applyBorder="1" applyAlignment="1">
      <alignment vertical="top"/>
    </xf>
    <xf numFmtId="4" fontId="16" fillId="2" borderId="0" xfId="79" applyNumberFormat="1" applyFont="1" applyFill="1" applyBorder="1" applyAlignment="1">
      <alignment vertical="top" wrapText="1"/>
    </xf>
    <xf numFmtId="4" fontId="16" fillId="52" borderId="0" xfId="0" applyNumberFormat="1" applyFont="1" applyFill="1" applyBorder="1" applyAlignment="1" applyProtection="1">
      <alignment horizontal="right" vertical="center" wrapText="1"/>
    </xf>
    <xf numFmtId="4" fontId="28" fillId="2" borderId="0" xfId="3" applyNumberFormat="1" applyFont="1" applyFill="1" applyBorder="1" applyAlignment="1">
      <alignment horizontal="right" vertical="top"/>
    </xf>
    <xf numFmtId="43" fontId="16" fillId="52" borderId="0" xfId="1" applyFont="1" applyFill="1" applyBorder="1" applyAlignment="1">
      <alignment horizontal="center" vertical="center"/>
    </xf>
    <xf numFmtId="43" fontId="28" fillId="90" borderId="0" xfId="1" applyFont="1" applyFill="1" applyBorder="1" applyAlignment="1">
      <alignment horizontal="center" vertical="center"/>
    </xf>
    <xf numFmtId="43" fontId="16" fillId="52" borderId="0" xfId="1" applyFont="1" applyFill="1" applyBorder="1" applyAlignment="1">
      <alignment vertical="top"/>
    </xf>
    <xf numFmtId="43" fontId="28" fillId="52" borderId="0" xfId="1" applyFont="1" applyFill="1" applyBorder="1" applyAlignment="1">
      <alignment vertical="top"/>
    </xf>
    <xf numFmtId="4" fontId="16" fillId="2" borderId="0" xfId="3" applyNumberFormat="1" applyFont="1" applyFill="1" applyBorder="1" applyAlignment="1" applyProtection="1">
      <alignment vertical="justify" wrapText="1"/>
    </xf>
    <xf numFmtId="4" fontId="28" fillId="2" borderId="0" xfId="1" applyNumberFormat="1" applyFont="1" applyFill="1" applyBorder="1" applyAlignment="1">
      <alignment vertical="top"/>
    </xf>
    <xf numFmtId="4" fontId="28" fillId="57" borderId="0" xfId="0" applyNumberFormat="1" applyFont="1" applyFill="1" applyBorder="1"/>
    <xf numFmtId="174" fontId="28" fillId="2" borderId="31" xfId="3" applyNumberFormat="1" applyFont="1" applyFill="1" applyBorder="1" applyAlignment="1">
      <alignment vertical="top"/>
    </xf>
    <xf numFmtId="0" fontId="48" fillId="0" borderId="0" xfId="0" applyFont="1" applyFill="1" applyBorder="1" applyAlignment="1">
      <alignment vertical="top" wrapText="1"/>
    </xf>
    <xf numFmtId="43" fontId="28" fillId="2" borderId="0" xfId="1" applyFont="1" applyFill="1" applyBorder="1" applyAlignment="1">
      <alignment vertical="top"/>
    </xf>
    <xf numFmtId="43" fontId="16" fillId="2" borderId="0" xfId="2" applyNumberFormat="1" applyFont="1" applyFill="1" applyBorder="1" applyAlignment="1">
      <alignment vertical="top"/>
    </xf>
    <xf numFmtId="43" fontId="17" fillId="2" borderId="0" xfId="1" applyFont="1" applyFill="1" applyBorder="1" applyAlignment="1">
      <alignment vertical="top"/>
    </xf>
    <xf numFmtId="43" fontId="90" fillId="2" borderId="0" xfId="1" applyFont="1" applyFill="1" applyBorder="1" applyAlignment="1">
      <alignment vertical="top"/>
    </xf>
    <xf numFmtId="4" fontId="28" fillId="90" borderId="0" xfId="3" applyNumberFormat="1" applyFont="1" applyFill="1" applyBorder="1" applyAlignment="1">
      <alignment horizontal="right" vertical="top"/>
    </xf>
    <xf numFmtId="43" fontId="17" fillId="2" borderId="0" xfId="2" applyNumberFormat="1" applyFont="1" applyFill="1" applyBorder="1" applyAlignment="1">
      <alignment vertical="top"/>
    </xf>
    <xf numFmtId="43" fontId="16" fillId="90" borderId="0" xfId="2" applyNumberFormat="1" applyFont="1" applyFill="1" applyBorder="1" applyAlignment="1">
      <alignment vertical="top"/>
    </xf>
    <xf numFmtId="43" fontId="90" fillId="2" borderId="0" xfId="2" applyNumberFormat="1" applyFont="1" applyFill="1" applyBorder="1" applyAlignment="1">
      <alignment vertical="top"/>
    </xf>
    <xf numFmtId="0" fontId="90" fillId="2" borderId="0" xfId="2" applyFont="1" applyFill="1" applyBorder="1" applyAlignment="1">
      <alignment vertical="top"/>
    </xf>
    <xf numFmtId="0" fontId="17" fillId="2" borderId="0" xfId="2" applyFont="1" applyFill="1" applyBorder="1" applyAlignment="1">
      <alignment vertical="top"/>
    </xf>
    <xf numFmtId="4" fontId="16" fillId="2" borderId="0" xfId="105" applyNumberFormat="1" applyFont="1" applyFill="1" applyBorder="1" applyAlignment="1"/>
    <xf numFmtId="4" fontId="90" fillId="2" borderId="0" xfId="2" applyNumberFormat="1" applyFont="1" applyFill="1" applyBorder="1" applyAlignment="1">
      <alignment vertical="top"/>
    </xf>
    <xf numFmtId="43" fontId="48" fillId="90" borderId="0" xfId="2" applyNumberFormat="1" applyFont="1" applyFill="1" applyBorder="1" applyAlignment="1">
      <alignment vertical="top"/>
    </xf>
    <xf numFmtId="0" fontId="90" fillId="55" borderId="0" xfId="2" applyFont="1" applyFill="1" applyBorder="1" applyAlignment="1">
      <alignment vertical="top"/>
    </xf>
    <xf numFmtId="0" fontId="16" fillId="55" borderId="0" xfId="2" applyFont="1" applyFill="1" applyBorder="1" applyAlignment="1">
      <alignment vertical="top"/>
    </xf>
    <xf numFmtId="43" fontId="17" fillId="55" borderId="0" xfId="1" applyFont="1" applyFill="1" applyBorder="1" applyAlignment="1">
      <alignment vertical="top" wrapText="1"/>
    </xf>
    <xf numFmtId="0" fontId="17" fillId="55" borderId="0" xfId="2" applyFont="1" applyFill="1" applyBorder="1" applyAlignment="1">
      <alignment vertical="top"/>
    </xf>
    <xf numFmtId="4" fontId="28" fillId="90" borderId="0" xfId="0" applyNumberFormat="1" applyFont="1" applyFill="1" applyBorder="1" applyAlignment="1" applyProtection="1">
      <alignment horizontal="right" vertical="center" wrapText="1"/>
    </xf>
    <xf numFmtId="4" fontId="16" fillId="52" borderId="0" xfId="0" applyNumberFormat="1" applyFont="1" applyFill="1" applyBorder="1" applyAlignment="1" applyProtection="1">
      <alignment horizontal="right" wrapText="1"/>
    </xf>
    <xf numFmtId="4" fontId="28" fillId="90" borderId="0" xfId="0" applyNumberFormat="1" applyFont="1" applyFill="1" applyBorder="1" applyAlignment="1" applyProtection="1">
      <alignment horizontal="right" wrapText="1"/>
    </xf>
    <xf numFmtId="43" fontId="17" fillId="2" borderId="0" xfId="1" applyFont="1" applyFill="1" applyBorder="1" applyAlignment="1">
      <alignment vertical="top" wrapText="1"/>
    </xf>
    <xf numFmtId="39" fontId="17" fillId="55" borderId="0" xfId="1" applyNumberFormat="1" applyFont="1" applyFill="1" applyBorder="1" applyAlignment="1">
      <alignment wrapText="1"/>
    </xf>
    <xf numFmtId="43" fontId="17" fillId="55" borderId="0" xfId="1" applyFont="1" applyFill="1" applyBorder="1" applyAlignment="1">
      <alignment wrapText="1"/>
    </xf>
    <xf numFmtId="43" fontId="16" fillId="55" borderId="0" xfId="2" applyNumberFormat="1" applyFont="1" applyFill="1" applyBorder="1" applyAlignment="1">
      <alignment vertical="top"/>
    </xf>
    <xf numFmtId="4" fontId="16" fillId="55" borderId="0" xfId="3" applyNumberFormat="1" applyFont="1" applyFill="1" applyBorder="1" applyAlignment="1">
      <alignment horizontal="right" vertical="top"/>
    </xf>
    <xf numFmtId="43" fontId="16" fillId="55" borderId="0" xfId="1" applyFont="1" applyFill="1" applyBorder="1" applyAlignment="1">
      <alignment vertical="top"/>
    </xf>
    <xf numFmtId="43" fontId="16" fillId="55" borderId="0" xfId="1" applyFont="1" applyFill="1" applyBorder="1" applyAlignment="1">
      <alignment wrapText="1"/>
    </xf>
    <xf numFmtId="181" fontId="28" fillId="90" borderId="0" xfId="487" applyFont="1" applyFill="1" applyBorder="1" applyAlignment="1">
      <alignment vertical="center" wrapText="1"/>
    </xf>
    <xf numFmtId="43" fontId="48" fillId="55" borderId="0" xfId="1" applyFont="1" applyFill="1" applyBorder="1" applyAlignment="1">
      <alignment wrapText="1"/>
    </xf>
    <xf numFmtId="0" fontId="17" fillId="2" borderId="0" xfId="2" applyFont="1" applyFill="1" applyBorder="1" applyAlignment="1">
      <alignment horizontal="center" vertical="top"/>
    </xf>
    <xf numFmtId="0" fontId="16" fillId="2" borderId="0" xfId="2" applyFont="1" applyFill="1" applyBorder="1" applyAlignment="1">
      <alignment horizontal="center" vertical="top"/>
    </xf>
    <xf numFmtId="43" fontId="48" fillId="2" borderId="0" xfId="1" applyFont="1" applyFill="1" applyBorder="1" applyAlignment="1">
      <alignment vertical="top"/>
    </xf>
    <xf numFmtId="0" fontId="28" fillId="2" borderId="0" xfId="2" applyFont="1" applyFill="1" applyBorder="1" applyAlignment="1">
      <alignment horizontal="center" vertical="top"/>
    </xf>
    <xf numFmtId="0" fontId="28" fillId="2" borderId="0" xfId="2" applyFont="1" applyFill="1" applyBorder="1" applyAlignment="1">
      <alignment vertical="top"/>
    </xf>
    <xf numFmtId="0" fontId="28" fillId="2" borderId="0" xfId="2" applyFont="1" applyFill="1" applyBorder="1" applyAlignment="1">
      <alignment horizontal="center" wrapText="1"/>
    </xf>
    <xf numFmtId="4" fontId="91" fillId="2" borderId="0" xfId="2" applyNumberFormat="1" applyFont="1" applyFill="1" applyBorder="1" applyAlignment="1">
      <alignment wrapText="1"/>
    </xf>
    <xf numFmtId="0" fontId="91" fillId="2" borderId="0" xfId="2" applyFont="1" applyFill="1" applyBorder="1" applyAlignment="1">
      <alignment horizontal="center" wrapText="1"/>
    </xf>
    <xf numFmtId="0" fontId="91" fillId="2" borderId="0" xfId="2" applyFont="1" applyFill="1" applyBorder="1" applyAlignment="1">
      <alignment horizontal="center" vertical="top"/>
    </xf>
    <xf numFmtId="0" fontId="91" fillId="2" borderId="0" xfId="2" applyFont="1" applyFill="1" applyBorder="1" applyAlignment="1">
      <alignment vertical="top"/>
    </xf>
    <xf numFmtId="43" fontId="28" fillId="88" borderId="0" xfId="323" applyFont="1" applyFill="1" applyBorder="1" applyAlignment="1">
      <alignment vertical="top"/>
    </xf>
    <xf numFmtId="4" fontId="16" fillId="88" borderId="0" xfId="2" applyNumberFormat="1" applyFont="1" applyFill="1" applyBorder="1" applyAlignment="1">
      <alignment vertical="top"/>
    </xf>
    <xf numFmtId="0" fontId="16" fillId="88" borderId="0" xfId="2" applyFont="1" applyFill="1" applyBorder="1" applyAlignment="1">
      <alignment horizontal="center" vertical="top"/>
    </xf>
    <xf numFmtId="0" fontId="16" fillId="88" borderId="0" xfId="2" applyFont="1" applyFill="1" applyBorder="1" applyAlignment="1">
      <alignment vertical="top"/>
    </xf>
    <xf numFmtId="12" fontId="28" fillId="88" borderId="0" xfId="323" applyNumberFormat="1" applyFont="1" applyFill="1" applyBorder="1" applyAlignment="1">
      <alignment vertical="top"/>
    </xf>
    <xf numFmtId="43" fontId="48" fillId="2" borderId="0" xfId="2" applyNumberFormat="1" applyFont="1" applyFill="1" applyBorder="1" applyAlignment="1">
      <alignment vertical="top"/>
    </xf>
    <xf numFmtId="43" fontId="28" fillId="2" borderId="0" xfId="2" applyNumberFormat="1" applyFont="1" applyFill="1" applyBorder="1" applyAlignment="1">
      <alignment vertical="top"/>
    </xf>
    <xf numFmtId="43" fontId="28" fillId="57" borderId="0" xfId="1" applyFont="1" applyFill="1" applyBorder="1" applyAlignment="1">
      <alignment vertical="top"/>
    </xf>
    <xf numFmtId="4" fontId="28" fillId="57" borderId="0" xfId="2" applyNumberFormat="1" applyFont="1" applyFill="1" applyBorder="1" applyAlignment="1">
      <alignment vertical="top"/>
    </xf>
    <xf numFmtId="0" fontId="28" fillId="57" borderId="0" xfId="2" applyFont="1" applyFill="1" applyBorder="1" applyAlignment="1">
      <alignment horizontal="center" vertical="top"/>
    </xf>
    <xf numFmtId="0" fontId="28" fillId="57" borderId="0" xfId="2" applyFont="1" applyFill="1" applyBorder="1" applyAlignment="1">
      <alignment vertical="top"/>
    </xf>
    <xf numFmtId="4" fontId="28" fillId="88" borderId="0" xfId="2" applyNumberFormat="1" applyFont="1" applyFill="1" applyBorder="1" applyAlignment="1">
      <alignment vertical="top"/>
    </xf>
    <xf numFmtId="4" fontId="28" fillId="88" borderId="0" xfId="2" applyNumberFormat="1" applyFont="1" applyFill="1" applyBorder="1" applyAlignment="1">
      <alignment wrapText="1"/>
    </xf>
    <xf numFmtId="4" fontId="17" fillId="2" borderId="0" xfId="3" applyNumberFormat="1" applyFont="1" applyFill="1" applyBorder="1" applyAlignment="1">
      <alignment horizontal="right" vertical="top"/>
    </xf>
    <xf numFmtId="0" fontId="19" fillId="2" borderId="0" xfId="0" applyFont="1" applyFill="1" applyBorder="1"/>
    <xf numFmtId="4" fontId="48" fillId="2" borderId="0" xfId="3" applyNumberFormat="1" applyFont="1" applyFill="1" applyBorder="1" applyAlignment="1">
      <alignment horizontal="right" wrapText="1"/>
    </xf>
    <xf numFmtId="174" fontId="28" fillId="2" borderId="0" xfId="3" applyNumberFormat="1" applyFont="1" applyFill="1" applyBorder="1" applyAlignment="1">
      <alignment vertical="top" wrapText="1"/>
    </xf>
    <xf numFmtId="4" fontId="28" fillId="2" borderId="0" xfId="1" applyNumberFormat="1" applyFont="1" applyFill="1" applyBorder="1" applyAlignment="1">
      <alignment vertical="top" wrapText="1"/>
    </xf>
    <xf numFmtId="4" fontId="28" fillId="2" borderId="0" xfId="323" applyNumberFormat="1" applyFont="1" applyFill="1" applyBorder="1" applyAlignment="1">
      <alignment horizontal="right" vertical="top" wrapText="1"/>
    </xf>
    <xf numFmtId="4" fontId="28" fillId="2" borderId="0" xfId="2" applyNumberFormat="1" applyFont="1" applyFill="1" applyBorder="1" applyAlignment="1">
      <alignment vertical="top" wrapText="1"/>
    </xf>
    <xf numFmtId="0" fontId="28" fillId="2" borderId="0" xfId="2" applyFont="1" applyFill="1" applyBorder="1" applyAlignment="1">
      <alignment horizontal="center" vertical="top" wrapText="1"/>
    </xf>
    <xf numFmtId="0" fontId="28" fillId="2" borderId="0" xfId="2" applyFont="1" applyFill="1" applyBorder="1" applyAlignment="1">
      <alignment vertical="top" wrapText="1"/>
    </xf>
    <xf numFmtId="0" fontId="28" fillId="2" borderId="0" xfId="2" applyFont="1" applyFill="1" applyAlignment="1">
      <alignment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 applyProtection="1">
      <alignment horizontal="right" vertical="center" wrapText="1"/>
    </xf>
    <xf numFmtId="4" fontId="16" fillId="2" borderId="1" xfId="0" applyNumberFormat="1" applyFont="1" applyFill="1" applyBorder="1" applyAlignment="1" applyProtection="1">
      <alignment horizontal="center" vertical="center"/>
    </xf>
    <xf numFmtId="4" fontId="28" fillId="2" borderId="0" xfId="3" applyNumberFormat="1" applyFont="1" applyFill="1" applyBorder="1" applyAlignment="1" applyProtection="1">
      <alignment horizontal="center" vertical="justify" wrapText="1"/>
    </xf>
    <xf numFmtId="4" fontId="16" fillId="2" borderId="1" xfId="108" applyNumberFormat="1" applyFont="1" applyFill="1" applyBorder="1" applyAlignment="1" applyProtection="1">
      <alignment horizontal="right" wrapText="1"/>
    </xf>
    <xf numFmtId="4" fontId="16" fillId="2" borderId="1" xfId="0" applyNumberFormat="1" applyFont="1" applyFill="1" applyBorder="1" applyAlignment="1">
      <alignment horizontal="center"/>
    </xf>
    <xf numFmtId="4" fontId="16" fillId="2" borderId="1" xfId="108" applyNumberFormat="1" applyFont="1" applyFill="1" applyBorder="1" applyAlignment="1" applyProtection="1">
      <alignment horizontal="right" wrapText="1"/>
      <protection locked="0"/>
    </xf>
    <xf numFmtId="4" fontId="16" fillId="2" borderId="1" xfId="108" applyNumberFormat="1" applyFont="1" applyFill="1" applyBorder="1" applyAlignment="1" applyProtection="1">
      <alignment horizontal="righ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108" applyNumberFormat="1" applyFont="1" applyFill="1" applyBorder="1" applyAlignment="1" applyProtection="1">
      <alignment horizontal="right" vertical="center" wrapText="1"/>
      <protection locked="0"/>
    </xf>
    <xf numFmtId="0" fontId="16" fillId="2" borderId="1" xfId="0" applyFont="1" applyFill="1" applyBorder="1" applyAlignment="1" applyProtection="1">
      <alignment vertical="top"/>
    </xf>
    <xf numFmtId="4" fontId="16" fillId="2" borderId="0" xfId="0" applyNumberFormat="1" applyFont="1" applyFill="1" applyBorder="1" applyAlignment="1">
      <alignment horizontal="center" vertical="center" wrapText="1"/>
    </xf>
    <xf numFmtId="4" fontId="28" fillId="2" borderId="0" xfId="108" applyNumberFormat="1" applyFont="1" applyFill="1" applyBorder="1" applyAlignment="1">
      <alignment horizontal="right" vertical="center" wrapText="1"/>
    </xf>
    <xf numFmtId="4" fontId="28" fillId="2" borderId="0" xfId="79" applyNumberFormat="1" applyFont="1" applyFill="1" applyBorder="1" applyAlignment="1">
      <alignment vertical="top" wrapText="1"/>
    </xf>
    <xf numFmtId="43" fontId="28" fillId="90" borderId="0" xfId="1" applyFont="1" applyFill="1" applyBorder="1" applyAlignment="1">
      <alignment vertical="top"/>
    </xf>
    <xf numFmtId="43" fontId="28" fillId="90" borderId="0" xfId="2" applyNumberFormat="1" applyFont="1" applyFill="1" applyBorder="1" applyAlignment="1"/>
    <xf numFmtId="43" fontId="28" fillId="2" borderId="0" xfId="2" applyNumberFormat="1" applyFont="1" applyFill="1" applyBorder="1" applyAlignment="1"/>
    <xf numFmtId="174" fontId="28" fillId="91" borderId="0" xfId="3" applyNumberFormat="1" applyFont="1" applyFill="1" applyBorder="1" applyAlignment="1">
      <alignment wrapText="1"/>
    </xf>
    <xf numFmtId="2" fontId="28" fillId="91" borderId="0" xfId="0" applyNumberFormat="1" applyFont="1" applyFill="1" applyBorder="1" applyAlignment="1">
      <alignment horizontal="center" wrapText="1"/>
    </xf>
    <xf numFmtId="4" fontId="28" fillId="91" borderId="0" xfId="2" applyNumberFormat="1" applyFont="1" applyFill="1" applyBorder="1" applyAlignment="1">
      <alignment wrapText="1"/>
    </xf>
    <xf numFmtId="0" fontId="16" fillId="2" borderId="0" xfId="0" quotePrefix="1" applyFont="1" applyFill="1" applyBorder="1" applyAlignment="1">
      <alignment horizontal="left" vertical="top"/>
    </xf>
    <xf numFmtId="0" fontId="16" fillId="2" borderId="0" xfId="0" applyFont="1" applyFill="1" applyBorder="1" applyAlignment="1">
      <alignment vertical="top"/>
    </xf>
    <xf numFmtId="181" fontId="16" fillId="2" borderId="0" xfId="487" quotePrefix="1" applyFont="1" applyFill="1" applyBorder="1" applyAlignment="1">
      <alignment horizontal="left" vertical="top"/>
    </xf>
    <xf numFmtId="0" fontId="17" fillId="2" borderId="3" xfId="0" applyFont="1" applyFill="1" applyBorder="1" applyAlignment="1">
      <alignment horizontal="center"/>
    </xf>
    <xf numFmtId="4" fontId="17" fillId="2" borderId="3" xfId="0" applyNumberFormat="1" applyFont="1" applyFill="1" applyBorder="1" applyAlignment="1">
      <alignment horizontal="center"/>
    </xf>
    <xf numFmtId="181" fontId="17" fillId="2" borderId="3" xfId="487" applyFont="1" applyFill="1" applyBorder="1" applyAlignment="1">
      <alignment horizontal="center"/>
    </xf>
    <xf numFmtId="4" fontId="17" fillId="2" borderId="4" xfId="0" applyNumberFormat="1" applyFont="1" applyFill="1" applyBorder="1" applyAlignment="1">
      <alignment horizontal="center"/>
    </xf>
    <xf numFmtId="4" fontId="16" fillId="2" borderId="35" xfId="0" applyNumberFormat="1" applyFont="1" applyFill="1" applyBorder="1" applyAlignment="1" applyProtection="1">
      <alignment horizontal="center"/>
    </xf>
    <xf numFmtId="0" fontId="16" fillId="2" borderId="35" xfId="0" applyFont="1" applyFill="1" applyBorder="1"/>
    <xf numFmtId="174" fontId="16" fillId="2" borderId="31" xfId="0" applyNumberFormat="1" applyFont="1" applyFill="1" applyBorder="1" applyAlignment="1">
      <alignment horizontal="right" vertical="top"/>
    </xf>
    <xf numFmtId="4" fontId="16" fillId="2" borderId="35" xfId="487" applyNumberFormat="1" applyFont="1" applyFill="1" applyBorder="1" applyAlignment="1">
      <alignment horizontal="right" vertical="top" wrapText="1"/>
    </xf>
    <xf numFmtId="4" fontId="16" fillId="54" borderId="0" xfId="0" applyNumberFormat="1" applyFont="1" applyFill="1" applyBorder="1"/>
    <xf numFmtId="0" fontId="16" fillId="54" borderId="0" xfId="0" applyFont="1" applyFill="1" applyBorder="1"/>
    <xf numFmtId="4" fontId="16" fillId="2" borderId="35" xfId="0" applyNumberFormat="1" applyFont="1" applyFill="1" applyBorder="1" applyAlignment="1">
      <alignment horizontal="center" vertical="top"/>
    </xf>
    <xf numFmtId="174" fontId="16" fillId="2" borderId="35" xfId="0" applyNumberFormat="1" applyFont="1" applyFill="1" applyBorder="1" applyAlignment="1">
      <alignment horizontal="center"/>
    </xf>
    <xf numFmtId="4" fontId="16" fillId="2" borderId="35" xfId="0" applyNumberFormat="1" applyFont="1" applyFill="1" applyBorder="1" applyAlignment="1">
      <alignment horizontal="center" vertical="top" wrapText="1"/>
    </xf>
    <xf numFmtId="4" fontId="16" fillId="2" borderId="35" xfId="0" applyNumberFormat="1" applyFont="1" applyFill="1" applyBorder="1" applyAlignment="1" applyProtection="1">
      <alignment horizontal="right" vertical="top" wrapText="1"/>
      <protection locked="0"/>
    </xf>
    <xf numFmtId="4" fontId="16" fillId="2" borderId="35" xfId="0" applyNumberFormat="1" applyFont="1" applyFill="1" applyBorder="1" applyAlignment="1" applyProtection="1">
      <alignment horizontal="right" vertical="top"/>
      <protection locked="0"/>
    </xf>
    <xf numFmtId="0" fontId="16" fillId="55" borderId="0" xfId="0" applyFont="1" applyFill="1" applyBorder="1"/>
    <xf numFmtId="4" fontId="16" fillId="2" borderId="35" xfId="3" applyNumberFormat="1" applyFont="1" applyFill="1" applyBorder="1" applyAlignment="1">
      <alignment horizontal="center" vertical="top"/>
    </xf>
    <xf numFmtId="4" fontId="16" fillId="2" borderId="35" xfId="0" applyNumberFormat="1" applyFont="1" applyFill="1" applyBorder="1" applyAlignment="1">
      <alignment horizontal="center"/>
    </xf>
    <xf numFmtId="4" fontId="48" fillId="56" borderId="0" xfId="0" applyNumberFormat="1" applyFont="1" applyFill="1" applyBorder="1"/>
    <xf numFmtId="0" fontId="16" fillId="2" borderId="35" xfId="0" applyFont="1" applyFill="1" applyBorder="1" applyAlignment="1" applyProtection="1">
      <alignment horizontal="right" vertical="center"/>
    </xf>
    <xf numFmtId="4" fontId="16" fillId="2" borderId="35" xfId="3" applyNumberFormat="1" applyFont="1" applyFill="1" applyBorder="1" applyAlignment="1">
      <alignment horizontal="center"/>
    </xf>
    <xf numFmtId="0" fontId="16" fillId="2" borderId="35" xfId="0" applyFont="1" applyFill="1" applyBorder="1" applyAlignment="1" applyProtection="1">
      <alignment horizontal="right"/>
    </xf>
    <xf numFmtId="0" fontId="17" fillId="2" borderId="35" xfId="0" applyFont="1" applyFill="1" applyBorder="1" applyAlignment="1" applyProtection="1">
      <alignment horizontal="right"/>
    </xf>
    <xf numFmtId="0" fontId="17" fillId="2" borderId="35" xfId="0" applyFont="1" applyFill="1" applyBorder="1" applyAlignment="1" applyProtection="1">
      <alignment horizontal="left"/>
    </xf>
    <xf numFmtId="0" fontId="47" fillId="2" borderId="0" xfId="1393" applyNumberFormat="1" applyFont="1" applyFill="1" applyBorder="1" applyAlignment="1">
      <alignment horizontal="left" vertical="top"/>
    </xf>
    <xf numFmtId="4" fontId="24" fillId="2" borderId="0" xfId="1393" applyNumberFormat="1" applyFont="1" applyFill="1" applyBorder="1" applyAlignment="1">
      <alignment horizontal="left" vertical="top" wrapText="1"/>
    </xf>
    <xf numFmtId="4" fontId="16" fillId="0" borderId="0" xfId="0" applyNumberFormat="1" applyFont="1" applyFill="1"/>
    <xf numFmtId="174" fontId="16" fillId="2" borderId="0" xfId="0" applyNumberFormat="1" applyFont="1" applyFill="1" applyBorder="1"/>
    <xf numFmtId="174" fontId="16" fillId="2" borderId="0" xfId="0" applyNumberFormat="1" applyFont="1" applyFill="1" applyBorder="1" applyAlignment="1">
      <alignment horizontal="center"/>
    </xf>
    <xf numFmtId="181" fontId="16" fillId="2" borderId="0" xfId="487" applyFont="1" applyFill="1" applyBorder="1"/>
    <xf numFmtId="0" fontId="16" fillId="2" borderId="2" xfId="0" applyFont="1" applyFill="1" applyBorder="1" applyAlignment="1">
      <alignment horizontal="center" vertical="top"/>
    </xf>
    <xf numFmtId="4" fontId="17" fillId="2" borderId="35" xfId="0" applyNumberFormat="1" applyFont="1" applyFill="1" applyBorder="1" applyAlignment="1" applyProtection="1">
      <alignment wrapText="1"/>
      <protection locked="0"/>
    </xf>
    <xf numFmtId="4" fontId="16" fillId="2" borderId="35" xfId="0" applyNumberFormat="1" applyFont="1" applyFill="1" applyBorder="1" applyAlignment="1" applyProtection="1">
      <alignment vertical="top" wrapText="1"/>
      <protection locked="0"/>
    </xf>
    <xf numFmtId="174" fontId="16" fillId="2" borderId="2" xfId="0" applyNumberFormat="1" applyFont="1" applyFill="1" applyBorder="1" applyAlignment="1">
      <alignment horizontal="center" vertical="top"/>
    </xf>
    <xf numFmtId="174" fontId="16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/>
    </xf>
    <xf numFmtId="174" fontId="16" fillId="2" borderId="2" xfId="0" applyNumberFormat="1" applyFont="1" applyFill="1" applyBorder="1" applyAlignment="1">
      <alignment horizontal="center"/>
    </xf>
    <xf numFmtId="10" fontId="16" fillId="2" borderId="35" xfId="3" applyNumberFormat="1" applyFont="1" applyFill="1" applyBorder="1" applyAlignment="1">
      <alignment horizontal="center" vertical="top"/>
    </xf>
    <xf numFmtId="174" fontId="23" fillId="2" borderId="35" xfId="0" applyNumberFormat="1" applyFont="1" applyFill="1" applyBorder="1" applyAlignment="1">
      <alignment horizontal="center"/>
    </xf>
    <xf numFmtId="178" fontId="27" fillId="53" borderId="35" xfId="611" applyNumberFormat="1" applyFont="1" applyFill="1" applyBorder="1" applyAlignment="1">
      <alignment horizontal="center" wrapText="1"/>
    </xf>
    <xf numFmtId="178" fontId="27" fillId="2" borderId="35" xfId="611" applyNumberFormat="1" applyFont="1" applyFill="1" applyBorder="1" applyAlignment="1">
      <alignment horizontal="center" wrapText="1"/>
    </xf>
    <xf numFmtId="178" fontId="27" fillId="53" borderId="3" xfId="611" applyNumberFormat="1" applyFont="1" applyFill="1" applyBorder="1" applyAlignment="1">
      <alignment horizontal="center" wrapText="1"/>
    </xf>
    <xf numFmtId="0" fontId="17" fillId="2" borderId="0" xfId="0" applyFont="1" applyFill="1" applyBorder="1"/>
    <xf numFmtId="2" fontId="27" fillId="2" borderId="0" xfId="323" applyNumberFormat="1" applyFont="1" applyFill="1" applyBorder="1" applyAlignment="1">
      <alignment horizontal="right" vertical="center"/>
    </xf>
    <xf numFmtId="178" fontId="26" fillId="2" borderId="0" xfId="0" applyNumberFormat="1" applyFont="1" applyFill="1" applyBorder="1" applyAlignment="1">
      <alignment horizontal="right" vertical="top"/>
    </xf>
    <xf numFmtId="177" fontId="27" fillId="2" borderId="0" xfId="611" applyNumberFormat="1" applyFont="1" applyFill="1" applyBorder="1" applyAlignment="1">
      <alignment horizontal="right" vertical="center"/>
    </xf>
    <xf numFmtId="178" fontId="27" fillId="2" borderId="0" xfId="611" applyNumberFormat="1" applyFont="1" applyFill="1" applyBorder="1" applyAlignment="1">
      <alignment horizontal="center" vertical="center"/>
    </xf>
    <xf numFmtId="0" fontId="16" fillId="2" borderId="0" xfId="1393" applyNumberFormat="1" applyFont="1" applyFill="1" applyBorder="1" applyAlignment="1">
      <alignment vertical="top"/>
    </xf>
    <xf numFmtId="0" fontId="16" fillId="2" borderId="0" xfId="1393" applyNumberFormat="1" applyFont="1" applyFill="1" applyBorder="1" applyAlignment="1">
      <alignment horizontal="right" vertical="top"/>
    </xf>
    <xf numFmtId="0" fontId="24" fillId="2" borderId="0" xfId="1393" applyFont="1" applyFill="1" applyBorder="1" applyAlignment="1">
      <alignment horizontal="left" vertical="top"/>
    </xf>
    <xf numFmtId="0" fontId="24" fillId="2" borderId="0" xfId="1393" applyNumberFormat="1" applyFont="1" applyFill="1" applyBorder="1" applyAlignment="1">
      <alignment horizontal="right" vertical="top"/>
    </xf>
    <xf numFmtId="0" fontId="24" fillId="2" borderId="0" xfId="1393" applyFont="1" applyFill="1" applyBorder="1" applyAlignment="1">
      <alignment vertical="top"/>
    </xf>
    <xf numFmtId="0" fontId="24" fillId="2" borderId="0" xfId="1393" applyFont="1" applyFill="1" applyBorder="1" applyAlignment="1">
      <alignment horizontal="right" vertical="top" wrapText="1"/>
    </xf>
    <xf numFmtId="0" fontId="24" fillId="2" borderId="0" xfId="1393" applyFont="1" applyFill="1" applyBorder="1" applyAlignment="1">
      <alignment horizontal="left" vertical="top" wrapText="1"/>
    </xf>
    <xf numFmtId="0" fontId="24" fillId="2" borderId="0" xfId="1393" quotePrefix="1" applyFont="1" applyFill="1" applyBorder="1" applyAlignment="1">
      <alignment horizontal="left" vertical="top"/>
    </xf>
    <xf numFmtId="0" fontId="17" fillId="55" borderId="0" xfId="0" applyFont="1" applyFill="1" applyBorder="1"/>
    <xf numFmtId="174" fontId="16" fillId="55" borderId="0" xfId="0" applyNumberFormat="1" applyFont="1" applyFill="1" applyBorder="1" applyAlignment="1">
      <alignment horizontal="center"/>
    </xf>
    <xf numFmtId="181" fontId="16" fillId="55" borderId="0" xfId="487" applyFont="1" applyFill="1" applyBorder="1"/>
    <xf numFmtId="0" fontId="17" fillId="55" borderId="0" xfId="0" applyFont="1" applyFill="1" applyBorder="1" applyAlignment="1">
      <alignment vertical="top"/>
    </xf>
    <xf numFmtId="4" fontId="16" fillId="2" borderId="0" xfId="0" applyNumberFormat="1" applyFont="1" applyFill="1"/>
    <xf numFmtId="181" fontId="16" fillId="0" borderId="0" xfId="487" applyFont="1" applyFill="1"/>
    <xf numFmtId="4" fontId="71" fillId="54" borderId="0" xfId="487" applyNumberFormat="1" applyFont="1" applyFill="1" applyBorder="1" applyAlignment="1"/>
    <xf numFmtId="0" fontId="70" fillId="2" borderId="0" xfId="111" applyFont="1" applyFill="1" applyBorder="1"/>
    <xf numFmtId="0" fontId="16" fillId="2" borderId="35" xfId="111" applyNumberFormat="1" applyFont="1" applyFill="1" applyBorder="1" applyAlignment="1">
      <alignment vertical="top" wrapText="1"/>
    </xf>
    <xf numFmtId="0" fontId="16" fillId="2" borderId="35" xfId="111" applyFont="1" applyFill="1" applyBorder="1" applyAlignment="1">
      <alignment horizontal="right" vertical="top" wrapText="1"/>
    </xf>
    <xf numFmtId="174" fontId="16" fillId="2" borderId="35" xfId="102" applyNumberFormat="1" applyFont="1" applyFill="1" applyBorder="1" applyAlignment="1">
      <alignment vertical="center" wrapText="1"/>
    </xf>
    <xf numFmtId="0" fontId="48" fillId="89" borderId="0" xfId="0" applyFont="1" applyFill="1" applyBorder="1" applyAlignment="1">
      <alignment vertical="top" wrapText="1"/>
    </xf>
    <xf numFmtId="4" fontId="28" fillId="2" borderId="0" xfId="2" applyNumberFormat="1" applyFont="1" applyFill="1" applyBorder="1" applyAlignment="1"/>
    <xf numFmtId="4" fontId="28" fillId="2" borderId="35" xfId="0" applyNumberFormat="1" applyFont="1" applyFill="1" applyBorder="1" applyAlignment="1">
      <alignment horizontal="center" vertical="top"/>
    </xf>
    <xf numFmtId="0" fontId="16" fillId="2" borderId="0" xfId="520" applyFont="1" applyFill="1"/>
    <xf numFmtId="0" fontId="17" fillId="2" borderId="0" xfId="520" applyFont="1" applyFill="1"/>
    <xf numFmtId="12" fontId="28" fillId="88" borderId="0" xfId="323" applyNumberFormat="1" applyFont="1" applyFill="1" applyBorder="1" applyAlignment="1">
      <alignment wrapText="1"/>
    </xf>
    <xf numFmtId="0" fontId="28" fillId="57" borderId="1" xfId="0" applyFont="1" applyFill="1" applyBorder="1" applyAlignment="1" applyProtection="1">
      <alignment horizontal="right" vertical="top"/>
    </xf>
    <xf numFmtId="0" fontId="28" fillId="57" borderId="1" xfId="0" applyFont="1" applyFill="1" applyBorder="1" applyAlignment="1">
      <alignment horizontal="left" vertical="top"/>
    </xf>
    <xf numFmtId="4" fontId="28" fillId="57" borderId="1" xfId="0" applyNumberFormat="1" applyFont="1" applyFill="1" applyBorder="1" applyAlignment="1">
      <alignment horizontal="right" wrapText="1"/>
    </xf>
    <xf numFmtId="174" fontId="28" fillId="93" borderId="1" xfId="0" applyNumberFormat="1" applyFont="1" applyFill="1" applyBorder="1" applyAlignment="1">
      <alignment horizontal="center" wrapText="1"/>
    </xf>
    <xf numFmtId="4" fontId="16" fillId="2" borderId="35" xfId="111" applyNumberFormat="1" applyFont="1" applyFill="1" applyBorder="1" applyAlignment="1">
      <alignment horizontal="right" vertical="center" wrapText="1"/>
    </xf>
    <xf numFmtId="43" fontId="16" fillId="2" borderId="35" xfId="111" applyNumberFormat="1" applyFont="1" applyFill="1" applyBorder="1" applyAlignment="1">
      <alignment horizontal="center" vertical="center" wrapText="1"/>
    </xf>
    <xf numFmtId="4" fontId="16" fillId="57" borderId="0" xfId="3" applyNumberFormat="1" applyFont="1" applyFill="1" applyBorder="1" applyAlignment="1">
      <alignment horizontal="right" vertical="top"/>
    </xf>
    <xf numFmtId="0" fontId="70" fillId="57" borderId="0" xfId="111" applyFont="1" applyFill="1" applyBorder="1"/>
    <xf numFmtId="174" fontId="28" fillId="57" borderId="31" xfId="3" applyNumberFormat="1" applyFont="1" applyFill="1" applyBorder="1" applyAlignment="1">
      <alignment vertical="top"/>
    </xf>
    <xf numFmtId="4" fontId="48" fillId="57" borderId="0" xfId="0" applyNumberFormat="1" applyFont="1" applyFill="1" applyBorder="1" applyAlignment="1">
      <alignment wrapText="1"/>
    </xf>
    <xf numFmtId="4" fontId="17" fillId="57" borderId="0" xfId="3" applyNumberFormat="1" applyFont="1" applyFill="1" applyBorder="1" applyAlignment="1">
      <alignment horizontal="right" wrapText="1"/>
    </xf>
    <xf numFmtId="4" fontId="17" fillId="57" borderId="0" xfId="3" applyNumberFormat="1" applyFont="1" applyFill="1" applyBorder="1" applyAlignment="1">
      <alignment horizontal="right" vertical="top"/>
    </xf>
    <xf numFmtId="43" fontId="16" fillId="57" borderId="0" xfId="2" applyNumberFormat="1" applyFont="1" applyFill="1" applyBorder="1" applyAlignment="1">
      <alignment vertical="top"/>
    </xf>
    <xf numFmtId="43" fontId="48" fillId="57" borderId="0" xfId="2" applyNumberFormat="1" applyFont="1" applyFill="1" applyBorder="1" applyAlignment="1">
      <alignment vertical="top"/>
    </xf>
    <xf numFmtId="43" fontId="90" fillId="57" borderId="0" xfId="2" applyNumberFormat="1" applyFont="1" applyFill="1" applyBorder="1" applyAlignment="1">
      <alignment vertical="top"/>
    </xf>
    <xf numFmtId="0" fontId="90" fillId="57" borderId="0" xfId="2" applyFont="1" applyFill="1" applyBorder="1" applyAlignment="1">
      <alignment vertical="top"/>
    </xf>
    <xf numFmtId="0" fontId="70" fillId="57" borderId="0" xfId="111" applyFont="1" applyFill="1" applyBorder="1" applyAlignment="1">
      <alignment wrapText="1"/>
    </xf>
    <xf numFmtId="4" fontId="70" fillId="2" borderId="0" xfId="111" applyNumberFormat="1" applyFont="1" applyFill="1" applyBorder="1"/>
    <xf numFmtId="4" fontId="16" fillId="57" borderId="0" xfId="108" applyNumberFormat="1" applyFont="1" applyFill="1" applyBorder="1" applyAlignment="1">
      <alignment horizontal="right" vertical="center" wrapText="1"/>
    </xf>
    <xf numFmtId="4" fontId="28" fillId="57" borderId="0" xfId="108" applyNumberFormat="1" applyFont="1" applyFill="1" applyBorder="1" applyAlignment="1">
      <alignment horizontal="right" vertical="center" wrapText="1"/>
    </xf>
    <xf numFmtId="0" fontId="48" fillId="57" borderId="0" xfId="0" applyFont="1" applyFill="1" applyBorder="1" applyAlignment="1">
      <alignment vertical="top" wrapText="1"/>
    </xf>
    <xf numFmtId="0" fontId="48" fillId="57" borderId="0" xfId="0" applyFont="1" applyFill="1" applyAlignment="1">
      <alignment vertical="top" wrapText="1"/>
    </xf>
    <xf numFmtId="4" fontId="16" fillId="4" borderId="3" xfId="0" applyNumberFormat="1" applyFont="1" applyFill="1" applyBorder="1" applyAlignment="1">
      <alignment horizontal="center"/>
    </xf>
    <xf numFmtId="181" fontId="16" fillId="90" borderId="0" xfId="487" applyFont="1" applyFill="1" applyBorder="1" applyAlignment="1">
      <alignment vertical="center" wrapText="1"/>
    </xf>
    <xf numFmtId="0" fontId="16" fillId="57" borderId="0" xfId="2" applyFont="1" applyFill="1" applyBorder="1" applyAlignment="1">
      <alignment horizontal="center" vertical="top"/>
    </xf>
    <xf numFmtId="4" fontId="28" fillId="93" borderId="1" xfId="487" applyNumberFormat="1" applyFont="1" applyFill="1" applyBorder="1" applyAlignment="1">
      <alignment horizontal="right" wrapText="1"/>
    </xf>
    <xf numFmtId="4" fontId="28" fillId="57" borderId="1" xfId="487" applyNumberFormat="1" applyFont="1" applyFill="1" applyBorder="1" applyAlignment="1">
      <alignment wrapText="1"/>
    </xf>
    <xf numFmtId="2" fontId="28" fillId="57" borderId="0" xfId="0" applyNumberFormat="1" applyFont="1" applyFill="1" applyBorder="1" applyAlignment="1">
      <alignment horizontal="center"/>
    </xf>
    <xf numFmtId="12" fontId="28" fillId="57" borderId="0" xfId="323" applyNumberFormat="1" applyFont="1" applyFill="1" applyBorder="1" applyAlignment="1">
      <alignment wrapText="1"/>
    </xf>
    <xf numFmtId="0" fontId="28" fillId="57" borderId="0" xfId="0" applyFont="1" applyFill="1" applyBorder="1" applyAlignment="1">
      <alignment horizontal="center"/>
    </xf>
    <xf numFmtId="4" fontId="28" fillId="57" borderId="0" xfId="0" applyNumberFormat="1" applyFont="1" applyFill="1" applyBorder="1" applyAlignment="1"/>
    <xf numFmtId="0" fontId="28" fillId="57" borderId="0" xfId="0" applyFont="1" applyFill="1" applyBorder="1"/>
    <xf numFmtId="0" fontId="92" fillId="57" borderId="0" xfId="0" applyFont="1" applyFill="1" applyBorder="1"/>
    <xf numFmtId="174" fontId="28" fillId="2" borderId="0" xfId="329" applyNumberFormat="1" applyFont="1" applyFill="1" applyBorder="1" applyAlignment="1">
      <alignment horizontal="right" wrapText="1"/>
    </xf>
    <xf numFmtId="173" fontId="16" fillId="2" borderId="0" xfId="71" applyNumberFormat="1" applyFont="1" applyFill="1" applyAlignment="1">
      <alignment wrapText="1"/>
    </xf>
    <xf numFmtId="43" fontId="28" fillId="57" borderId="0" xfId="2" applyNumberFormat="1" applyFont="1" applyFill="1" applyBorder="1" applyAlignment="1">
      <alignment vertical="top"/>
    </xf>
    <xf numFmtId="4" fontId="16" fillId="57" borderId="0" xfId="323" applyNumberFormat="1" applyFont="1" applyFill="1" applyBorder="1" applyAlignment="1">
      <alignment horizontal="right" vertical="center" wrapText="1"/>
    </xf>
    <xf numFmtId="4" fontId="28" fillId="57" borderId="0" xfId="323" applyNumberFormat="1" applyFont="1" applyFill="1" applyBorder="1" applyAlignment="1">
      <alignment horizontal="right" vertical="center" wrapText="1"/>
    </xf>
    <xf numFmtId="43" fontId="90" fillId="57" borderId="0" xfId="1" applyFont="1" applyFill="1" applyBorder="1" applyAlignment="1">
      <alignment vertical="top"/>
    </xf>
    <xf numFmtId="176" fontId="48" fillId="57" borderId="1" xfId="0" applyNumberFormat="1" applyFont="1" applyFill="1" applyBorder="1" applyAlignment="1">
      <alignment horizontal="right" vertical="top"/>
    </xf>
    <xf numFmtId="0" fontId="48" fillId="57" borderId="1" xfId="0" applyFont="1" applyFill="1" applyBorder="1" applyAlignment="1">
      <alignment vertical="top" wrapText="1"/>
    </xf>
    <xf numFmtId="4" fontId="28" fillId="57" borderId="1" xfId="0" applyNumberFormat="1" applyFont="1" applyFill="1" applyBorder="1" applyAlignment="1">
      <alignment horizontal="right" vertical="top"/>
    </xf>
    <xf numFmtId="4" fontId="28" fillId="57" borderId="1" xfId="0" applyNumberFormat="1" applyFont="1" applyFill="1" applyBorder="1" applyAlignment="1" applyProtection="1">
      <alignment horizontal="center"/>
    </xf>
    <xf numFmtId="4" fontId="28" fillId="57" borderId="1" xfId="487" applyNumberFormat="1" applyFont="1" applyFill="1" applyBorder="1" applyAlignment="1">
      <alignment vertical="top"/>
    </xf>
    <xf numFmtId="4" fontId="28" fillId="57" borderId="1" xfId="0" applyNumberFormat="1" applyFont="1" applyFill="1" applyBorder="1" applyAlignment="1">
      <alignment vertical="top"/>
    </xf>
    <xf numFmtId="174" fontId="28" fillId="88" borderId="0" xfId="3" applyNumberFormat="1" applyFont="1" applyFill="1" applyBorder="1" applyAlignment="1">
      <alignment vertical="top"/>
    </xf>
    <xf numFmtId="0" fontId="28" fillId="88" borderId="0" xfId="2" applyFont="1" applyFill="1" applyBorder="1" applyAlignment="1">
      <alignment horizontal="center" vertical="top"/>
    </xf>
    <xf numFmtId="0" fontId="28" fillId="88" borderId="0" xfId="2" applyFont="1" applyFill="1" applyBorder="1" applyAlignment="1">
      <alignment vertical="top"/>
    </xf>
    <xf numFmtId="0" fontId="28" fillId="88" borderId="0" xfId="2" applyFont="1" applyFill="1" applyAlignment="1">
      <alignment vertical="top"/>
    </xf>
    <xf numFmtId="0" fontId="48" fillId="57" borderId="1" xfId="0" applyFont="1" applyFill="1" applyBorder="1" applyAlignment="1" applyProtection="1">
      <alignment horizontal="right" vertical="top"/>
    </xf>
    <xf numFmtId="179" fontId="48" fillId="57" borderId="1" xfId="0" applyNumberFormat="1" applyFont="1" applyFill="1" applyBorder="1" applyAlignment="1">
      <alignment horizontal="right"/>
    </xf>
    <xf numFmtId="0" fontId="48" fillId="57" borderId="1" xfId="0" applyFont="1" applyFill="1" applyBorder="1" applyAlignment="1">
      <alignment vertical="top"/>
    </xf>
    <xf numFmtId="4" fontId="28" fillId="57" borderId="1" xfId="0" applyNumberFormat="1" applyFont="1" applyFill="1" applyBorder="1" applyAlignment="1">
      <alignment vertical="center"/>
    </xf>
    <xf numFmtId="4" fontId="28" fillId="57" borderId="1" xfId="487" applyNumberFormat="1" applyFont="1" applyFill="1" applyBorder="1" applyAlignment="1" applyProtection="1">
      <alignment vertical="top"/>
    </xf>
    <xf numFmtId="179" fontId="28" fillId="57" borderId="1" xfId="0" applyNumberFormat="1" applyFont="1" applyFill="1" applyBorder="1" applyAlignment="1">
      <alignment horizontal="right"/>
    </xf>
    <xf numFmtId="174" fontId="28" fillId="57" borderId="1" xfId="0" applyNumberFormat="1" applyFont="1" applyFill="1" applyBorder="1" applyAlignment="1">
      <alignment horizontal="center" wrapText="1"/>
    </xf>
    <xf numFmtId="4" fontId="28" fillId="57" borderId="1" xfId="487" applyNumberFormat="1" applyFont="1" applyFill="1" applyBorder="1" applyAlignment="1">
      <alignment horizontal="right" wrapText="1"/>
    </xf>
    <xf numFmtId="0" fontId="28" fillId="88" borderId="0" xfId="2" applyFont="1" applyFill="1" applyBorder="1" applyAlignment="1">
      <alignment horizontal="center" wrapText="1"/>
    </xf>
    <xf numFmtId="0" fontId="28" fillId="88" borderId="0" xfId="2" applyFont="1" applyFill="1" applyBorder="1" applyAlignment="1">
      <alignment wrapText="1"/>
    </xf>
    <xf numFmtId="0" fontId="28" fillId="57" borderId="1" xfId="3" applyFont="1" applyFill="1" applyBorder="1" applyAlignment="1">
      <alignment wrapText="1"/>
    </xf>
    <xf numFmtId="4" fontId="28" fillId="57" borderId="1" xfId="0" applyNumberFormat="1" applyFont="1" applyFill="1" applyBorder="1" applyAlignment="1">
      <alignment horizontal="right" vertical="center" wrapText="1"/>
    </xf>
    <xf numFmtId="174" fontId="28" fillId="57" borderId="1" xfId="0" applyNumberFormat="1" applyFont="1" applyFill="1" applyBorder="1" applyAlignment="1">
      <alignment horizontal="center" vertical="center" wrapText="1"/>
    </xf>
    <xf numFmtId="4" fontId="28" fillId="57" borderId="1" xfId="108" applyNumberFormat="1" applyFont="1" applyFill="1" applyBorder="1" applyAlignment="1" applyProtection="1">
      <alignment horizontal="right" vertical="center" wrapText="1"/>
      <protection locked="0"/>
    </xf>
    <xf numFmtId="4" fontId="28" fillId="57" borderId="1" xfId="487" applyNumberFormat="1" applyFont="1" applyFill="1" applyBorder="1" applyAlignment="1">
      <alignment vertical="center" wrapText="1"/>
    </xf>
    <xf numFmtId="4" fontId="28" fillId="93" borderId="1" xfId="487" applyNumberFormat="1" applyFont="1" applyFill="1" applyBorder="1" applyAlignment="1">
      <alignment horizontal="right" vertical="center" wrapText="1"/>
    </xf>
    <xf numFmtId="0" fontId="28" fillId="57" borderId="1" xfId="3" applyFont="1" applyFill="1" applyBorder="1" applyAlignment="1">
      <alignment horizontal="left" vertical="top" wrapText="1"/>
    </xf>
    <xf numFmtId="174" fontId="28" fillId="91" borderId="31" xfId="3" applyNumberFormat="1" applyFont="1" applyFill="1" applyBorder="1" applyAlignment="1">
      <alignment vertical="top"/>
    </xf>
    <xf numFmtId="0" fontId="28" fillId="91" borderId="0" xfId="0" applyFont="1" applyFill="1" applyBorder="1" applyAlignment="1">
      <alignment horizontal="center"/>
    </xf>
    <xf numFmtId="0" fontId="28" fillId="91" borderId="0" xfId="2" applyFont="1" applyFill="1" applyBorder="1" applyAlignment="1">
      <alignment horizontal="center" vertical="top"/>
    </xf>
    <xf numFmtId="0" fontId="28" fillId="91" borderId="0" xfId="2" applyFont="1" applyFill="1" applyBorder="1" applyAlignment="1">
      <alignment vertical="top"/>
    </xf>
    <xf numFmtId="0" fontId="28" fillId="91" borderId="0" xfId="2" applyFont="1" applyFill="1" applyAlignment="1">
      <alignment vertical="top"/>
    </xf>
    <xf numFmtId="175" fontId="48" fillId="57" borderId="1" xfId="0" applyNumberFormat="1" applyFont="1" applyFill="1" applyBorder="1" applyAlignment="1">
      <alignment vertical="top"/>
    </xf>
    <xf numFmtId="0" fontId="48" fillId="57" borderId="1" xfId="0" applyFont="1" applyFill="1" applyBorder="1" applyAlignment="1">
      <alignment horizontal="left" vertical="top"/>
    </xf>
    <xf numFmtId="174" fontId="28" fillId="93" borderId="1" xfId="0" applyNumberFormat="1" applyFont="1" applyFill="1" applyBorder="1" applyAlignment="1">
      <alignment horizontal="center"/>
    </xf>
    <xf numFmtId="4" fontId="28" fillId="93" borderId="1" xfId="487" applyNumberFormat="1" applyFont="1" applyFill="1" applyBorder="1" applyAlignment="1">
      <alignment horizontal="right" vertical="top"/>
    </xf>
    <xf numFmtId="0" fontId="28" fillId="57" borderId="1" xfId="0" applyFont="1" applyFill="1" applyBorder="1" applyAlignment="1" applyProtection="1">
      <alignment vertical="top"/>
    </xf>
    <xf numFmtId="4" fontId="17" fillId="2" borderId="0" xfId="520" applyNumberFormat="1" applyFont="1" applyFill="1" applyAlignment="1">
      <alignment wrapText="1"/>
    </xf>
    <xf numFmtId="4" fontId="17" fillId="21" borderId="0" xfId="3" applyNumberFormat="1" applyFont="1" applyFill="1" applyBorder="1" applyAlignment="1">
      <alignment horizontal="right" vertical="top"/>
    </xf>
    <xf numFmtId="4" fontId="28" fillId="2" borderId="0" xfId="3" applyNumberFormat="1" applyFont="1" applyFill="1" applyBorder="1" applyAlignment="1">
      <alignment vertical="top" wrapText="1"/>
    </xf>
    <xf numFmtId="4" fontId="16" fillId="53" borderId="35" xfId="3" applyNumberFormat="1" applyFont="1" applyFill="1" applyBorder="1" applyAlignment="1">
      <alignment horizontal="center" vertical="top"/>
    </xf>
    <xf numFmtId="4" fontId="23" fillId="2" borderId="35" xfId="0" applyNumberFormat="1" applyFont="1" applyFill="1" applyBorder="1" applyAlignment="1">
      <alignment horizontal="center" vertical="center" wrapText="1"/>
    </xf>
    <xf numFmtId="0" fontId="22" fillId="2" borderId="35" xfId="3" applyFont="1" applyFill="1" applyBorder="1" applyAlignment="1">
      <alignment horizontal="center" vertical="top"/>
    </xf>
    <xf numFmtId="174" fontId="16" fillId="2" borderId="35" xfId="694" applyNumberFormat="1" applyFont="1" applyFill="1" applyBorder="1" applyAlignment="1">
      <alignment horizontal="center" vertical="center" wrapText="1"/>
    </xf>
    <xf numFmtId="174" fontId="16" fillId="2" borderId="35" xfId="694" applyNumberFormat="1" applyFont="1" applyFill="1" applyBorder="1" applyAlignment="1">
      <alignment horizontal="center"/>
    </xf>
    <xf numFmtId="0" fontId="16" fillId="2" borderId="35" xfId="111" applyFont="1" applyFill="1" applyBorder="1" applyAlignment="1">
      <alignment horizontal="center" vertical="top" wrapText="1"/>
    </xf>
    <xf numFmtId="179" fontId="16" fillId="2" borderId="31" xfId="111" applyNumberFormat="1" applyFont="1" applyFill="1" applyBorder="1" applyAlignment="1" applyProtection="1">
      <alignment vertical="top" wrapText="1"/>
    </xf>
    <xf numFmtId="4" fontId="28" fillId="2" borderId="35" xfId="3" applyNumberFormat="1" applyFont="1" applyFill="1" applyBorder="1" applyAlignment="1" applyProtection="1">
      <alignment vertical="justify" wrapText="1"/>
    </xf>
    <xf numFmtId="4" fontId="16" fillId="2" borderId="35" xfId="108" applyNumberFormat="1" applyFont="1" applyFill="1" applyBorder="1" applyAlignment="1">
      <alignment horizontal="center" vertical="center"/>
    </xf>
    <xf numFmtId="4" fontId="16" fillId="2" borderId="0" xfId="71" applyNumberFormat="1" applyFont="1" applyFill="1" applyAlignment="1">
      <alignment horizontal="right" wrapText="1"/>
    </xf>
    <xf numFmtId="173" fontId="16" fillId="2" borderId="0" xfId="71" applyNumberFormat="1" applyFont="1" applyFill="1" applyAlignment="1">
      <alignment vertical="top" wrapText="1"/>
    </xf>
    <xf numFmtId="0" fontId="16" fillId="2" borderId="35" xfId="90" applyFont="1" applyFill="1" applyBorder="1" applyAlignment="1">
      <alignment vertical="top" wrapText="1"/>
    </xf>
    <xf numFmtId="176" fontId="17" fillId="2" borderId="35" xfId="0" applyNumberFormat="1" applyFont="1" applyFill="1" applyBorder="1" applyAlignment="1" applyProtection="1">
      <alignment horizontal="right" wrapText="1"/>
    </xf>
    <xf numFmtId="4" fontId="23" fillId="2" borderId="35" xfId="0" applyNumberFormat="1" applyFont="1" applyFill="1" applyBorder="1" applyAlignment="1">
      <alignment horizontal="center" vertical="top"/>
    </xf>
    <xf numFmtId="0" fontId="16" fillId="2" borderId="35" xfId="0" applyFont="1" applyFill="1" applyBorder="1" applyAlignment="1" applyProtection="1">
      <alignment horizontal="right" vertical="center" wrapText="1"/>
    </xf>
    <xf numFmtId="4" fontId="16" fillId="2" borderId="35" xfId="0" applyNumberFormat="1" applyFont="1" applyFill="1" applyBorder="1" applyAlignment="1">
      <alignment horizontal="center" vertical="center"/>
    </xf>
    <xf numFmtId="4" fontId="16" fillId="2" borderId="35" xfId="3" applyNumberFormat="1" applyFont="1" applyFill="1" applyBorder="1" applyAlignment="1">
      <alignment horizontal="center" vertical="center"/>
    </xf>
    <xf numFmtId="0" fontId="24" fillId="2" borderId="35" xfId="0" applyFont="1" applyFill="1" applyBorder="1" applyAlignment="1" applyProtection="1">
      <alignment horizontal="right"/>
    </xf>
    <xf numFmtId="4" fontId="24" fillId="2" borderId="35" xfId="3" applyNumberFormat="1" applyFont="1" applyFill="1" applyBorder="1" applyAlignment="1">
      <alignment horizontal="center"/>
    </xf>
    <xf numFmtId="4" fontId="17" fillId="2" borderId="35" xfId="0" applyNumberFormat="1" applyFont="1" applyFill="1" applyBorder="1" applyAlignment="1">
      <alignment horizontal="center"/>
    </xf>
    <xf numFmtId="0" fontId="24" fillId="2" borderId="0" xfId="1393" applyFont="1" applyFill="1" applyBorder="1" applyAlignment="1">
      <alignment horizontal="center" vertical="top"/>
    </xf>
    <xf numFmtId="0" fontId="24" fillId="2" borderId="0" xfId="1393" applyNumberFormat="1" applyFont="1" applyFill="1" applyBorder="1" applyAlignment="1">
      <alignment horizontal="left" vertical="top"/>
    </xf>
    <xf numFmtId="4" fontId="16" fillId="53" borderId="36" xfId="82" applyNumberFormat="1" applyFont="1" applyFill="1" applyBorder="1" applyAlignment="1">
      <alignment horizontal="center" vertical="top" wrapText="1"/>
    </xf>
    <xf numFmtId="174" fontId="16" fillId="2" borderId="36" xfId="694" applyNumberFormat="1" applyFont="1" applyFill="1" applyBorder="1" applyAlignment="1">
      <alignment horizontal="center"/>
    </xf>
    <xf numFmtId="4" fontId="16" fillId="2" borderId="35" xfId="3" applyNumberFormat="1" applyFont="1" applyFill="1" applyBorder="1" applyAlignment="1">
      <alignment horizontal="center" vertical="center" wrapText="1"/>
    </xf>
    <xf numFmtId="4" fontId="28" fillId="57" borderId="34" xfId="108" applyNumberFormat="1" applyFont="1" applyFill="1" applyBorder="1" applyAlignment="1" applyProtection="1">
      <alignment horizontal="right" wrapText="1"/>
      <protection locked="0"/>
    </xf>
    <xf numFmtId="4" fontId="28" fillId="57" borderId="34" xfId="4" applyNumberFormat="1" applyFont="1" applyFill="1" applyBorder="1" applyAlignment="1">
      <alignment vertical="top" wrapText="1"/>
    </xf>
    <xf numFmtId="43" fontId="28" fillId="57" borderId="34" xfId="1" applyFont="1" applyFill="1" applyBorder="1" applyAlignment="1">
      <alignment vertical="top"/>
    </xf>
    <xf numFmtId="4" fontId="28" fillId="57" borderId="34" xfId="2" applyNumberFormat="1" applyFont="1" applyFill="1" applyBorder="1" applyAlignment="1">
      <alignment vertical="top"/>
    </xf>
    <xf numFmtId="0" fontId="28" fillId="57" borderId="34" xfId="2" applyFont="1" applyFill="1" applyBorder="1" applyAlignment="1">
      <alignment horizontal="center" vertical="top"/>
    </xf>
    <xf numFmtId="0" fontId="28" fillId="57" borderId="34" xfId="2" applyFont="1" applyFill="1" applyBorder="1" applyAlignment="1">
      <alignment vertical="top"/>
    </xf>
    <xf numFmtId="4" fontId="28" fillId="2" borderId="35" xfId="3" applyNumberFormat="1" applyFont="1" applyFill="1" applyBorder="1" applyAlignment="1">
      <alignment horizontal="center" vertical="top"/>
    </xf>
    <xf numFmtId="174" fontId="28" fillId="2" borderId="32" xfId="3" applyNumberFormat="1" applyFont="1" applyFill="1" applyBorder="1" applyAlignment="1">
      <alignment vertical="top"/>
    </xf>
    <xf numFmtId="4" fontId="28" fillId="2" borderId="32" xfId="4" applyNumberFormat="1" applyFont="1" applyFill="1" applyBorder="1" applyAlignment="1">
      <alignment vertical="top" wrapText="1"/>
    </xf>
    <xf numFmtId="43" fontId="28" fillId="2" borderId="32" xfId="1" applyFont="1" applyFill="1" applyBorder="1" applyAlignment="1">
      <alignment vertical="top"/>
    </xf>
    <xf numFmtId="4" fontId="28" fillId="2" borderId="32" xfId="2" applyNumberFormat="1" applyFont="1" applyFill="1" applyBorder="1" applyAlignment="1">
      <alignment vertical="top"/>
    </xf>
    <xf numFmtId="0" fontId="28" fillId="2" borderId="32" xfId="2" applyFont="1" applyFill="1" applyBorder="1" applyAlignment="1">
      <alignment horizontal="center" vertical="top"/>
    </xf>
    <xf numFmtId="0" fontId="28" fillId="2" borderId="32" xfId="2" applyFont="1" applyFill="1" applyBorder="1" applyAlignment="1">
      <alignment vertical="top"/>
    </xf>
    <xf numFmtId="49" fontId="16" fillId="2" borderId="35" xfId="0" applyNumberFormat="1" applyFont="1" applyFill="1" applyBorder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left" wrapText="1"/>
    </xf>
    <xf numFmtId="0" fontId="16" fillId="2" borderId="35" xfId="0" applyFont="1" applyFill="1" applyBorder="1" applyAlignment="1">
      <alignment horizontal="center"/>
    </xf>
    <xf numFmtId="179" fontId="23" fillId="2" borderId="35" xfId="0" applyNumberFormat="1" applyFont="1" applyFill="1" applyBorder="1" applyAlignment="1" applyProtection="1">
      <alignment horizontal="right" vertical="center"/>
    </xf>
    <xf numFmtId="4" fontId="16" fillId="2" borderId="0" xfId="109" applyNumberFormat="1" applyFont="1" applyFill="1" applyBorder="1" applyAlignment="1">
      <alignment horizontal="center" vertical="center"/>
    </xf>
    <xf numFmtId="4" fontId="16" fillId="2" borderId="35" xfId="108" applyNumberFormat="1" applyFont="1" applyFill="1" applyBorder="1" applyAlignment="1" applyProtection="1">
      <alignment horizontal="right" wrapText="1"/>
    </xf>
    <xf numFmtId="4" fontId="16" fillId="2" borderId="35" xfId="108" applyNumberFormat="1" applyFont="1" applyFill="1" applyBorder="1" applyAlignment="1" applyProtection="1">
      <alignment horizontal="right" wrapText="1"/>
      <protection locked="0"/>
    </xf>
    <xf numFmtId="4" fontId="16" fillId="2" borderId="35" xfId="109" applyNumberFormat="1" applyFont="1" applyFill="1" applyBorder="1" applyAlignment="1">
      <alignment horizontal="center" vertical="center"/>
    </xf>
    <xf numFmtId="4" fontId="16" fillId="2" borderId="35" xfId="109" applyNumberFormat="1" applyFont="1" applyFill="1" applyBorder="1" applyAlignment="1">
      <alignment horizontal="center" vertical="top"/>
    </xf>
    <xf numFmtId="174" fontId="16" fillId="2" borderId="35" xfId="109" applyNumberFormat="1" applyFont="1" applyFill="1" applyBorder="1" applyAlignment="1" applyProtection="1">
      <alignment horizontal="right" vertical="top" wrapText="1"/>
      <protection locked="0"/>
    </xf>
    <xf numFmtId="39" fontId="16" fillId="2" borderId="35" xfId="0" applyNumberFormat="1" applyFont="1" applyFill="1" applyBorder="1" applyAlignment="1" applyProtection="1">
      <alignment vertical="top"/>
      <protection locked="0"/>
    </xf>
    <xf numFmtId="174" fontId="16" fillId="2" borderId="35" xfId="0" applyNumberFormat="1" applyFont="1" applyFill="1" applyBorder="1" applyAlignment="1">
      <alignment horizontal="center" vertical="center" wrapText="1"/>
    </xf>
    <xf numFmtId="4" fontId="16" fillId="2" borderId="0" xfId="3" applyNumberFormat="1" applyFont="1" applyFill="1" applyBorder="1" applyAlignment="1">
      <alignment horizontal="right" vertical="top" wrapText="1"/>
    </xf>
    <xf numFmtId="43" fontId="28" fillId="2" borderId="0" xfId="2" applyNumberFormat="1" applyFont="1" applyFill="1" applyBorder="1" applyAlignment="1">
      <alignment vertical="top" wrapText="1"/>
    </xf>
    <xf numFmtId="43" fontId="16" fillId="2" borderId="0" xfId="2" applyNumberFormat="1" applyFont="1" applyFill="1" applyBorder="1" applyAlignment="1">
      <alignment vertical="top" wrapText="1"/>
    </xf>
    <xf numFmtId="0" fontId="16" fillId="2" borderId="0" xfId="2" applyFont="1" applyFill="1" applyBorder="1" applyAlignment="1">
      <alignment vertical="top" wrapText="1"/>
    </xf>
    <xf numFmtId="43" fontId="90" fillId="2" borderId="0" xfId="2" applyNumberFormat="1" applyFont="1" applyFill="1" applyBorder="1" applyAlignment="1">
      <alignment vertical="top" wrapText="1"/>
    </xf>
    <xf numFmtId="0" fontId="90" fillId="2" borderId="0" xfId="2" applyFont="1" applyFill="1" applyBorder="1" applyAlignment="1">
      <alignment vertical="top" wrapText="1"/>
    </xf>
    <xf numFmtId="0" fontId="16" fillId="2" borderId="0" xfId="2" applyFont="1" applyFill="1" applyAlignment="1">
      <alignment vertical="top" wrapText="1"/>
    </xf>
    <xf numFmtId="4" fontId="24" fillId="2" borderId="0" xfId="2" applyNumberFormat="1" applyFont="1" applyFill="1" applyBorder="1" applyAlignment="1">
      <alignment vertical="top"/>
    </xf>
    <xf numFmtId="0" fontId="24" fillId="2" borderId="0" xfId="2" applyFont="1" applyFill="1" applyBorder="1" applyAlignment="1">
      <alignment vertical="top"/>
    </xf>
    <xf numFmtId="0" fontId="24" fillId="2" borderId="35" xfId="2" applyFont="1" applyFill="1" applyBorder="1" applyAlignment="1">
      <alignment vertical="top"/>
    </xf>
    <xf numFmtId="0" fontId="16" fillId="2" borderId="0" xfId="0" applyFont="1" applyFill="1"/>
    <xf numFmtId="4" fontId="71" fillId="2" borderId="35" xfId="596" applyNumberFormat="1" applyFont="1" applyFill="1" applyBorder="1" applyAlignment="1"/>
    <xf numFmtId="4" fontId="28" fillId="2" borderId="0" xfId="0" applyNumberFormat="1" applyFont="1" applyFill="1" applyBorder="1" applyAlignment="1">
      <alignment horizontal="right" vertical="top"/>
    </xf>
    <xf numFmtId="0" fontId="17" fillId="2" borderId="0" xfId="0" applyFont="1" applyFill="1"/>
    <xf numFmtId="174" fontId="28" fillId="2" borderId="31" xfId="0" applyNumberFormat="1" applyFont="1" applyFill="1" applyBorder="1" applyAlignment="1">
      <alignment horizontal="right" vertical="top"/>
    </xf>
    <xf numFmtId="174" fontId="16" fillId="53" borderId="36" xfId="0" applyNumberFormat="1" applyFont="1" applyFill="1" applyBorder="1" applyAlignment="1">
      <alignment horizontal="center"/>
    </xf>
    <xf numFmtId="4" fontId="17" fillId="2" borderId="35" xfId="0" applyNumberFormat="1" applyFont="1" applyFill="1" applyBorder="1" applyAlignment="1">
      <alignment horizontal="center" vertical="top"/>
    </xf>
    <xf numFmtId="4" fontId="16" fillId="2" borderId="36" xfId="0" applyNumberFormat="1" applyFont="1" applyFill="1" applyBorder="1" applyAlignment="1">
      <alignment horizontal="center" vertical="top"/>
    </xf>
    <xf numFmtId="39" fontId="16" fillId="2" borderId="36" xfId="0" applyNumberFormat="1" applyFont="1" applyFill="1" applyBorder="1" applyAlignment="1" applyProtection="1">
      <alignment vertical="top"/>
      <protection locked="0"/>
    </xf>
    <xf numFmtId="180" fontId="16" fillId="2" borderId="31" xfId="111" applyNumberFormat="1" applyFont="1" applyFill="1" applyBorder="1" applyAlignment="1" applyProtection="1">
      <alignment vertical="top" wrapText="1"/>
    </xf>
    <xf numFmtId="176" fontId="16" fillId="2" borderId="31" xfId="111" applyNumberFormat="1" applyFont="1" applyFill="1" applyBorder="1" applyAlignment="1" applyProtection="1">
      <alignment vertical="top" wrapText="1"/>
    </xf>
    <xf numFmtId="179" fontId="16" fillId="2" borderId="33" xfId="111" applyNumberFormat="1" applyFont="1" applyFill="1" applyBorder="1" applyAlignment="1" applyProtection="1">
      <alignment vertical="top" wrapText="1"/>
    </xf>
    <xf numFmtId="4" fontId="16" fillId="2" borderId="35" xfId="0" applyNumberFormat="1" applyFont="1" applyFill="1" applyBorder="1" applyAlignment="1" applyProtection="1">
      <alignment horizontal="right"/>
      <protection locked="0"/>
    </xf>
    <xf numFmtId="0" fontId="17" fillId="2" borderId="4" xfId="0" applyFont="1" applyFill="1" applyBorder="1" applyAlignment="1" applyProtection="1">
      <alignment horizontal="center"/>
    </xf>
    <xf numFmtId="0" fontId="93" fillId="2" borderId="0" xfId="0" applyFont="1" applyFill="1" applyAlignment="1" applyProtection="1">
      <alignment horizontal="justify" vertical="center"/>
    </xf>
    <xf numFmtId="4" fontId="17" fillId="2" borderId="4" xfId="0" applyNumberFormat="1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horizontal="center"/>
    </xf>
    <xf numFmtId="4" fontId="17" fillId="2" borderId="35" xfId="0" applyNumberFormat="1" applyFont="1" applyFill="1" applyBorder="1" applyAlignment="1" applyProtection="1">
      <alignment horizontal="center"/>
    </xf>
    <xf numFmtId="0" fontId="17" fillId="2" borderId="1" xfId="3" applyFont="1" applyFill="1" applyBorder="1" applyAlignment="1" applyProtection="1">
      <alignment horizontal="center" vertical="center"/>
    </xf>
    <xf numFmtId="0" fontId="17" fillId="2" borderId="1" xfId="3" applyFont="1" applyFill="1" applyBorder="1" applyAlignment="1" applyProtection="1">
      <alignment horizontal="left" vertical="center" wrapText="1"/>
    </xf>
    <xf numFmtId="174" fontId="16" fillId="2" borderId="35" xfId="0" applyNumberFormat="1" applyFont="1" applyFill="1" applyBorder="1" applyProtection="1"/>
    <xf numFmtId="0" fontId="16" fillId="2" borderId="31" xfId="0" applyFont="1" applyFill="1" applyBorder="1" applyProtection="1"/>
    <xf numFmtId="0" fontId="17" fillId="2" borderId="35" xfId="0" applyFont="1" applyFill="1" applyBorder="1" applyAlignment="1" applyProtection="1">
      <alignment horizontal="center" wrapText="1"/>
    </xf>
    <xf numFmtId="1" fontId="17" fillId="2" borderId="1" xfId="3" applyNumberFormat="1" applyFont="1" applyFill="1" applyBorder="1" applyAlignment="1" applyProtection="1">
      <alignment vertical="top"/>
    </xf>
    <xf numFmtId="0" fontId="17" fillId="2" borderId="0" xfId="3" applyFont="1" applyFill="1" applyBorder="1" applyAlignment="1" applyProtection="1">
      <alignment vertical="center"/>
    </xf>
    <xf numFmtId="4" fontId="22" fillId="2" borderId="1" xfId="3" applyNumberFormat="1" applyFont="1" applyFill="1" applyBorder="1" applyAlignment="1" applyProtection="1">
      <alignment horizontal="center" vertical="top"/>
    </xf>
    <xf numFmtId="175" fontId="16" fillId="2" borderId="35" xfId="710" applyNumberFormat="1" applyFont="1" applyFill="1" applyBorder="1" applyAlignment="1" applyProtection="1">
      <alignment horizontal="right" vertical="center" wrapText="1"/>
    </xf>
    <xf numFmtId="49" fontId="16" fillId="2" borderId="35" xfId="710" applyNumberFormat="1" applyFont="1" applyFill="1" applyBorder="1" applyAlignment="1" applyProtection="1">
      <alignment horizontal="left" wrapText="1"/>
    </xf>
    <xf numFmtId="4" fontId="23" fillId="2" borderId="31" xfId="0" applyNumberFormat="1" applyFont="1" applyFill="1" applyBorder="1" applyAlignment="1" applyProtection="1">
      <alignment vertical="center" wrapText="1"/>
    </xf>
    <xf numFmtId="1" fontId="17" fillId="2" borderId="35" xfId="3" applyNumberFormat="1" applyFont="1" applyFill="1" applyBorder="1" applyAlignment="1" applyProtection="1">
      <alignment vertical="top"/>
    </xf>
    <xf numFmtId="4" fontId="22" fillId="2" borderId="35" xfId="3" applyNumberFormat="1" applyFont="1" applyFill="1" applyBorder="1" applyAlignment="1" applyProtection="1">
      <alignment horizontal="center" vertical="top"/>
    </xf>
    <xf numFmtId="1" fontId="16" fillId="2" borderId="1" xfId="3" applyNumberFormat="1" applyFont="1" applyFill="1" applyBorder="1" applyAlignment="1" applyProtection="1">
      <alignment vertical="top"/>
    </xf>
    <xf numFmtId="0" fontId="16" fillId="2" borderId="1" xfId="3" applyFont="1" applyFill="1" applyBorder="1" applyAlignment="1" applyProtection="1">
      <alignment vertical="top"/>
    </xf>
    <xf numFmtId="4" fontId="16" fillId="2" borderId="1" xfId="3" applyNumberFormat="1" applyFont="1" applyFill="1" applyBorder="1" applyAlignment="1" applyProtection="1">
      <alignment horizontal="right" vertical="top"/>
    </xf>
    <xf numFmtId="175" fontId="16" fillId="2" borderId="1" xfId="3" applyNumberFormat="1" applyFont="1" applyFill="1" applyBorder="1" applyAlignment="1" applyProtection="1">
      <alignment vertical="top"/>
    </xf>
    <xf numFmtId="218" fontId="17" fillId="2" borderId="1" xfId="487" applyNumberFormat="1" applyFont="1" applyFill="1" applyBorder="1" applyAlignment="1" applyProtection="1">
      <alignment horizontal="right" vertical="center"/>
    </xf>
    <xf numFmtId="0" fontId="17" fillId="2" borderId="0" xfId="0" applyFont="1" applyFill="1" applyBorder="1" applyAlignment="1" applyProtection="1">
      <alignment vertical="center"/>
    </xf>
    <xf numFmtId="181" fontId="17" fillId="2" borderId="1" xfId="487" applyFont="1" applyFill="1" applyBorder="1" applyAlignment="1" applyProtection="1">
      <alignment vertical="center"/>
    </xf>
    <xf numFmtId="217" fontId="16" fillId="2" borderId="1" xfId="487" applyNumberFormat="1" applyFont="1" applyFill="1" applyBorder="1" applyAlignment="1" applyProtection="1">
      <alignment horizontal="right" vertical="center" wrapText="1"/>
    </xf>
    <xf numFmtId="0" fontId="16" fillId="2" borderId="0" xfId="0" applyFont="1" applyFill="1" applyBorder="1" applyAlignment="1" applyProtection="1">
      <alignment vertical="center"/>
    </xf>
    <xf numFmtId="181" fontId="16" fillId="2" borderId="1" xfId="487" applyFont="1" applyFill="1" applyBorder="1" applyAlignment="1" applyProtection="1">
      <alignment vertical="center"/>
    </xf>
    <xf numFmtId="0" fontId="16" fillId="2" borderId="1" xfId="3" applyFont="1" applyFill="1" applyBorder="1" applyAlignment="1" applyProtection="1">
      <alignment horizontal="right" vertical="center" wrapText="1"/>
    </xf>
    <xf numFmtId="0" fontId="16" fillId="2" borderId="1" xfId="3" applyFont="1" applyFill="1" applyBorder="1" applyAlignment="1" applyProtection="1">
      <alignment wrapText="1"/>
    </xf>
    <xf numFmtId="181" fontId="16" fillId="2" borderId="1" xfId="487" applyFont="1" applyFill="1" applyBorder="1" applyAlignment="1" applyProtection="1">
      <alignment wrapText="1"/>
    </xf>
    <xf numFmtId="1" fontId="17" fillId="2" borderId="1" xfId="3" applyNumberFormat="1" applyFont="1" applyFill="1" applyBorder="1" applyAlignment="1" applyProtection="1">
      <alignment horizontal="right" vertical="top"/>
    </xf>
    <xf numFmtId="0" fontId="17" fillId="2" borderId="1" xfId="3" applyFont="1" applyFill="1" applyBorder="1" applyAlignment="1" applyProtection="1">
      <alignment vertical="top"/>
    </xf>
    <xf numFmtId="0" fontId="16" fillId="2" borderId="1" xfId="3" applyFont="1" applyFill="1" applyBorder="1" applyAlignment="1" applyProtection="1">
      <alignment horizontal="right" vertical="top" wrapText="1"/>
    </xf>
    <xf numFmtId="0" fontId="16" fillId="2" borderId="1" xfId="0" applyFont="1" applyFill="1" applyBorder="1" applyAlignment="1" applyProtection="1">
      <alignment vertical="top" wrapText="1"/>
    </xf>
    <xf numFmtId="175" fontId="16" fillId="2" borderId="1" xfId="3" applyNumberFormat="1" applyFont="1" applyFill="1" applyBorder="1" applyAlignment="1" applyProtection="1">
      <alignment horizontal="right" vertical="top"/>
    </xf>
    <xf numFmtId="43" fontId="16" fillId="2" borderId="1" xfId="1" applyFont="1" applyFill="1" applyBorder="1" applyAlignment="1" applyProtection="1">
      <alignment horizontal="center" wrapText="1"/>
    </xf>
    <xf numFmtId="0" fontId="16" fillId="2" borderId="1" xfId="3" applyFont="1" applyFill="1" applyBorder="1" applyAlignment="1" applyProtection="1">
      <alignment horizontal="left" vertical="top" wrapText="1"/>
    </xf>
    <xf numFmtId="181" fontId="16" fillId="2" borderId="1" xfId="487" applyFont="1" applyFill="1" applyBorder="1" applyAlignment="1" applyProtection="1">
      <alignment vertical="center" wrapText="1"/>
    </xf>
    <xf numFmtId="175" fontId="16" fillId="2" borderId="1" xfId="3" applyNumberFormat="1" applyFont="1" applyFill="1" applyBorder="1" applyAlignment="1" applyProtection="1">
      <alignment horizontal="right" vertical="center" wrapText="1"/>
    </xf>
    <xf numFmtId="43" fontId="16" fillId="2" borderId="1" xfId="1" applyFont="1" applyFill="1" applyBorder="1" applyAlignment="1" applyProtection="1">
      <alignment horizontal="left" vertical="top" wrapText="1"/>
    </xf>
    <xf numFmtId="43" fontId="16" fillId="2" borderId="0" xfId="1" applyFont="1" applyFill="1" applyAlignment="1" applyProtection="1">
      <alignment vertical="top"/>
    </xf>
    <xf numFmtId="0" fontId="16" fillId="2" borderId="31" xfId="3" applyFont="1" applyFill="1" applyBorder="1" applyAlignment="1" applyProtection="1">
      <alignment horizontal="right" vertical="top" wrapText="1"/>
    </xf>
    <xf numFmtId="43" fontId="16" fillId="2" borderId="35" xfId="1" applyFont="1" applyFill="1" applyBorder="1" applyAlignment="1" applyProtection="1">
      <alignment horizontal="left" vertical="top" wrapText="1"/>
    </xf>
    <xf numFmtId="1" fontId="16" fillId="2" borderId="1" xfId="3" applyNumberFormat="1" applyFont="1" applyFill="1" applyBorder="1" applyAlignment="1" applyProtection="1">
      <alignment horizontal="right" vertical="center" wrapText="1"/>
    </xf>
    <xf numFmtId="0" fontId="16" fillId="2" borderId="35" xfId="694" applyFont="1" applyFill="1" applyBorder="1" applyAlignment="1" applyProtection="1">
      <alignment horizontal="left" vertical="justify" wrapText="1"/>
    </xf>
    <xf numFmtId="174" fontId="16" fillId="2" borderId="35" xfId="694" applyNumberFormat="1" applyFont="1" applyFill="1" applyBorder="1" applyAlignment="1" applyProtection="1">
      <alignment vertical="center" wrapText="1"/>
    </xf>
    <xf numFmtId="1" fontId="16" fillId="2" borderId="31" xfId="3" applyNumberFormat="1" applyFont="1" applyFill="1" applyBorder="1" applyAlignment="1" applyProtection="1">
      <alignment horizontal="right" vertical="top"/>
    </xf>
    <xf numFmtId="174" fontId="16" fillId="2" borderId="0" xfId="694" applyNumberFormat="1" applyFont="1" applyFill="1" applyBorder="1" applyProtection="1"/>
    <xf numFmtId="1" fontId="16" fillId="2" borderId="35" xfId="3" applyNumberFormat="1" applyFont="1" applyFill="1" applyBorder="1" applyAlignment="1" applyProtection="1">
      <alignment horizontal="right" vertical="top"/>
    </xf>
    <xf numFmtId="174" fontId="16" fillId="2" borderId="35" xfId="694" applyNumberFormat="1" applyFont="1" applyFill="1" applyBorder="1" applyProtection="1"/>
    <xf numFmtId="1" fontId="17" fillId="2" borderId="35" xfId="3" applyNumberFormat="1" applyFont="1" applyFill="1" applyBorder="1" applyAlignment="1" applyProtection="1">
      <alignment horizontal="right" vertical="top"/>
    </xf>
    <xf numFmtId="0" fontId="17" fillId="2" borderId="35" xfId="694" applyFont="1" applyFill="1" applyBorder="1" applyAlignment="1" applyProtection="1">
      <alignment horizontal="left" vertical="justify" wrapText="1"/>
    </xf>
    <xf numFmtId="0" fontId="16" fillId="2" borderId="35" xfId="111" applyFont="1" applyFill="1" applyBorder="1" applyAlignment="1" applyProtection="1">
      <alignment horizontal="left" vertical="top" wrapText="1"/>
    </xf>
    <xf numFmtId="2" fontId="16" fillId="2" borderId="35" xfId="111" applyNumberFormat="1" applyFont="1" applyFill="1" applyBorder="1" applyAlignment="1" applyProtection="1">
      <alignment horizontal="right" vertical="top" wrapText="1"/>
    </xf>
    <xf numFmtId="0" fontId="16" fillId="2" borderId="35" xfId="111" applyFont="1" applyFill="1" applyBorder="1" applyAlignment="1" applyProtection="1">
      <alignment vertical="top" wrapText="1"/>
    </xf>
    <xf numFmtId="0" fontId="16" fillId="2" borderId="35" xfId="3" applyFont="1" applyFill="1" applyBorder="1" applyAlignment="1" applyProtection="1">
      <alignment wrapText="1"/>
    </xf>
    <xf numFmtId="0" fontId="16" fillId="2" borderId="36" xfId="694" applyFont="1" applyFill="1" applyBorder="1" applyAlignment="1" applyProtection="1">
      <alignment horizontal="left"/>
    </xf>
    <xf numFmtId="174" fontId="16" fillId="2" borderId="36" xfId="694" applyNumberFormat="1" applyFont="1" applyFill="1" applyBorder="1" applyProtection="1"/>
    <xf numFmtId="0" fontId="16" fillId="2" borderId="35" xfId="3" applyFont="1" applyFill="1" applyBorder="1" applyAlignment="1" applyProtection="1">
      <alignment horizontal="right" vertical="top"/>
    </xf>
    <xf numFmtId="0" fontId="16" fillId="2" borderId="35" xfId="520" applyFont="1" applyFill="1" applyBorder="1" applyAlignment="1" applyProtection="1">
      <alignment horizontal="left" vertical="top" wrapText="1"/>
    </xf>
    <xf numFmtId="4" fontId="16" fillId="2" borderId="0" xfId="108" applyNumberFormat="1" applyFont="1" applyFill="1" applyBorder="1" applyAlignment="1" applyProtection="1">
      <alignment horizontal="right" vertical="center" wrapText="1"/>
    </xf>
    <xf numFmtId="0" fontId="16" fillId="2" borderId="35" xfId="3" applyFont="1" applyFill="1" applyBorder="1" applyAlignment="1" applyProtection="1">
      <alignment vertical="center"/>
    </xf>
    <xf numFmtId="175" fontId="16" fillId="2" borderId="35" xfId="3" applyNumberFormat="1" applyFont="1" applyFill="1" applyBorder="1" applyAlignment="1" applyProtection="1">
      <alignment horizontal="right" vertical="top"/>
    </xf>
    <xf numFmtId="43" fontId="16" fillId="2" borderId="0" xfId="1" applyFont="1" applyFill="1" applyBorder="1" applyAlignment="1" applyProtection="1">
      <alignment vertical="top"/>
    </xf>
    <xf numFmtId="0" fontId="16" fillId="2" borderId="35" xfId="3" applyFont="1" applyFill="1" applyBorder="1" applyAlignment="1" applyProtection="1">
      <alignment horizontal="right" vertical="top" wrapText="1"/>
    </xf>
    <xf numFmtId="0" fontId="16" fillId="2" borderId="35" xfId="3" applyFont="1" applyFill="1" applyBorder="1" applyAlignment="1" applyProtection="1">
      <alignment vertical="top" wrapText="1"/>
    </xf>
    <xf numFmtId="0" fontId="16" fillId="2" borderId="35" xfId="694" applyFont="1" applyFill="1" applyBorder="1" applyAlignment="1" applyProtection="1">
      <alignment horizontal="left"/>
    </xf>
    <xf numFmtId="0" fontId="17" fillId="2" borderId="35" xfId="3" applyFont="1" applyFill="1" applyBorder="1" applyAlignment="1" applyProtection="1">
      <alignment vertical="top"/>
    </xf>
    <xf numFmtId="1" fontId="17" fillId="2" borderId="35" xfId="82" applyNumberFormat="1" applyFont="1" applyFill="1" applyBorder="1" applyAlignment="1" applyProtection="1">
      <alignment horizontal="left" vertical="top" wrapText="1"/>
    </xf>
    <xf numFmtId="4" fontId="28" fillId="2" borderId="35" xfId="3" applyNumberFormat="1" applyFont="1" applyFill="1" applyBorder="1" applyAlignment="1" applyProtection="1">
      <alignment horizontal="right" vertical="top"/>
    </xf>
    <xf numFmtId="0" fontId="16" fillId="2" borderId="35" xfId="3" applyFont="1" applyFill="1" applyBorder="1" applyAlignment="1" applyProtection="1">
      <alignment horizontal="right" vertical="center" wrapText="1"/>
    </xf>
    <xf numFmtId="0" fontId="16" fillId="2" borderId="35" xfId="0" applyFont="1" applyFill="1" applyBorder="1" applyAlignment="1" applyProtection="1">
      <alignment vertical="center" wrapText="1"/>
    </xf>
    <xf numFmtId="4" fontId="16" fillId="2" borderId="35" xfId="3" applyNumberFormat="1" applyFont="1" applyFill="1" applyBorder="1" applyAlignment="1" applyProtection="1">
      <alignment horizontal="right" vertical="center" wrapText="1"/>
    </xf>
    <xf numFmtId="0" fontId="16" fillId="2" borderId="1" xfId="0" applyFont="1" applyFill="1" applyBorder="1" applyAlignment="1" applyProtection="1">
      <alignment vertical="center" wrapText="1"/>
    </xf>
    <xf numFmtId="4" fontId="16" fillId="2" borderId="1" xfId="3" applyNumberFormat="1" applyFont="1" applyFill="1" applyBorder="1" applyAlignment="1" applyProtection="1">
      <alignment horizontal="right" wrapText="1"/>
    </xf>
    <xf numFmtId="218" fontId="48" fillId="2" borderId="35" xfId="487" applyNumberFormat="1" applyFont="1" applyFill="1" applyBorder="1" applyAlignment="1" applyProtection="1">
      <alignment horizontal="right" vertical="justify" wrapText="1"/>
    </xf>
    <xf numFmtId="0" fontId="48" fillId="2" borderId="0" xfId="3" applyFont="1" applyFill="1" applyBorder="1" applyAlignment="1" applyProtection="1">
      <alignment vertical="justify" wrapText="1"/>
    </xf>
    <xf numFmtId="176" fontId="17" fillId="2" borderId="35" xfId="0" applyNumberFormat="1" applyFont="1" applyFill="1" applyBorder="1" applyAlignment="1" applyProtection="1">
      <alignment horizontal="right"/>
    </xf>
    <xf numFmtId="0" fontId="17" fillId="2" borderId="35" xfId="0" applyNumberFormat="1" applyFont="1" applyFill="1" applyBorder="1" applyAlignment="1" applyProtection="1">
      <alignment horizontal="left" vertical="justify" wrapText="1"/>
    </xf>
    <xf numFmtId="4" fontId="16" fillId="2" borderId="35" xfId="108" applyNumberFormat="1" applyFont="1" applyFill="1" applyBorder="1" applyAlignment="1" applyProtection="1">
      <alignment horizontal="right" vertical="center" wrapText="1"/>
    </xf>
    <xf numFmtId="179" fontId="17" fillId="2" borderId="1" xfId="0" applyNumberFormat="1" applyFont="1" applyFill="1" applyBorder="1" applyAlignment="1" applyProtection="1">
      <alignment horizontal="righ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179" fontId="16" fillId="2" borderId="1" xfId="0" applyNumberFormat="1" applyFont="1" applyFill="1" applyBorder="1" applyAlignment="1" applyProtection="1">
      <alignment horizontal="right"/>
    </xf>
    <xf numFmtId="0" fontId="16" fillId="2" borderId="1" xfId="0" applyNumberFormat="1" applyFont="1" applyFill="1" applyBorder="1" applyProtection="1"/>
    <xf numFmtId="0" fontId="16" fillId="2" borderId="1" xfId="0" applyNumberFormat="1" applyFont="1" applyFill="1" applyBorder="1" applyAlignment="1" applyProtection="1">
      <alignment wrapText="1"/>
    </xf>
    <xf numFmtId="0" fontId="16" fillId="2" borderId="1" xfId="82" applyFont="1" applyFill="1" applyBorder="1" applyAlignment="1" applyProtection="1">
      <alignment vertical="top" wrapText="1"/>
    </xf>
    <xf numFmtId="179" fontId="16" fillId="2" borderId="1" xfId="0" applyNumberFormat="1" applyFont="1" applyFill="1" applyBorder="1" applyAlignment="1" applyProtection="1">
      <alignment horizontal="right" vertical="center" wrapText="1"/>
    </xf>
    <xf numFmtId="179" fontId="16" fillId="2" borderId="35" xfId="0" applyNumberFormat="1" applyFont="1" applyFill="1" applyBorder="1" applyAlignment="1" applyProtection="1">
      <alignment horizontal="right"/>
    </xf>
    <xf numFmtId="0" fontId="16" fillId="2" borderId="35" xfId="0" applyNumberFormat="1" applyFont="1" applyFill="1" applyBorder="1" applyAlignment="1" applyProtection="1">
      <alignment wrapText="1"/>
    </xf>
    <xf numFmtId="37" fontId="17" fillId="2" borderId="1" xfId="5" applyNumberFormat="1" applyFont="1" applyFill="1" applyBorder="1" applyAlignment="1" applyProtection="1">
      <alignment horizontal="right" vertical="justify" wrapText="1"/>
    </xf>
    <xf numFmtId="39" fontId="17" fillId="2" borderId="1" xfId="5" applyFont="1" applyFill="1" applyBorder="1" applyAlignment="1" applyProtection="1">
      <alignment vertical="top" wrapText="1"/>
    </xf>
    <xf numFmtId="4" fontId="16" fillId="2" borderId="1" xfId="1172" applyNumberFormat="1" applyFont="1" applyFill="1" applyBorder="1" applyAlignment="1" applyProtection="1">
      <alignment vertical="top"/>
    </xf>
    <xf numFmtId="179" fontId="17" fillId="2" borderId="35" xfId="0" applyNumberFormat="1" applyFont="1" applyFill="1" applyBorder="1" applyAlignment="1" applyProtection="1">
      <alignment horizontal="right" vertical="top"/>
    </xf>
    <xf numFmtId="0" fontId="17" fillId="2" borderId="35" xfId="0" applyNumberFormat="1" applyFont="1" applyFill="1" applyBorder="1" applyAlignment="1" applyProtection="1">
      <alignment horizontal="left" vertical="top" wrapText="1"/>
    </xf>
    <xf numFmtId="4" fontId="16" fillId="2" borderId="35" xfId="109" applyNumberFormat="1" applyFont="1" applyFill="1" applyBorder="1" applyAlignment="1" applyProtection="1">
      <alignment horizontal="right" vertical="top" wrapText="1"/>
    </xf>
    <xf numFmtId="179" fontId="16" fillId="2" borderId="35" xfId="0" applyNumberFormat="1" applyFont="1" applyFill="1" applyBorder="1" applyAlignment="1" applyProtection="1">
      <alignment horizontal="right" vertical="top"/>
    </xf>
    <xf numFmtId="0" fontId="16" fillId="2" borderId="35" xfId="0" applyNumberFormat="1" applyFont="1" applyFill="1" applyBorder="1" applyAlignment="1" applyProtection="1">
      <alignment vertical="top" wrapText="1"/>
    </xf>
    <xf numFmtId="4" fontId="16" fillId="2" borderId="35" xfId="0" applyNumberFormat="1" applyFont="1" applyFill="1" applyBorder="1" applyAlignment="1" applyProtection="1">
      <alignment horizontal="right" vertical="top"/>
    </xf>
    <xf numFmtId="4" fontId="0" fillId="2" borderId="35" xfId="0" applyNumberFormat="1" applyFill="1" applyBorder="1" applyAlignment="1" applyProtection="1">
      <alignment horizontal="right" vertical="center" wrapText="1"/>
    </xf>
    <xf numFmtId="176" fontId="17" fillId="2" borderId="1" xfId="0" applyNumberFormat="1" applyFont="1" applyFill="1" applyBorder="1" applyAlignment="1" applyProtection="1">
      <alignment horizontal="right" vertical="top"/>
    </xf>
    <xf numFmtId="0" fontId="17" fillId="2" borderId="1" xfId="0" applyNumberFormat="1" applyFont="1" applyFill="1" applyBorder="1" applyAlignment="1" applyProtection="1">
      <alignment horizontal="left" vertical="top" wrapText="1"/>
    </xf>
    <xf numFmtId="4" fontId="16" fillId="2" borderId="1" xfId="109" applyNumberFormat="1" applyFont="1" applyFill="1" applyBorder="1" applyAlignment="1" applyProtection="1">
      <alignment horizontal="right" vertical="top" wrapText="1"/>
    </xf>
    <xf numFmtId="0" fontId="17" fillId="2" borderId="1" xfId="0" applyNumberFormat="1" applyFont="1" applyFill="1" applyBorder="1" applyAlignment="1" applyProtection="1">
      <alignment vertical="top" wrapText="1"/>
    </xf>
    <xf numFmtId="4" fontId="16" fillId="2" borderId="1" xfId="0" applyNumberFormat="1" applyFont="1" applyFill="1" applyBorder="1" applyAlignment="1" applyProtection="1">
      <alignment horizontal="right" vertical="top"/>
    </xf>
    <xf numFmtId="0" fontId="16" fillId="2" borderId="1" xfId="0" applyNumberFormat="1" applyFont="1" applyFill="1" applyBorder="1" applyAlignment="1" applyProtection="1">
      <alignment vertical="top" wrapText="1"/>
    </xf>
    <xf numFmtId="179" fontId="16" fillId="2" borderId="1" xfId="0" applyNumberFormat="1" applyFont="1" applyFill="1" applyBorder="1" applyAlignment="1" applyProtection="1">
      <alignment horizontal="right" vertical="top"/>
    </xf>
    <xf numFmtId="4" fontId="17" fillId="2" borderId="1" xfId="0" applyNumberFormat="1" applyFont="1" applyFill="1" applyBorder="1" applyAlignment="1" applyProtection="1">
      <alignment horizontal="right" vertical="top"/>
    </xf>
    <xf numFmtId="179" fontId="16" fillId="2" borderId="36" xfId="0" applyNumberFormat="1" applyFont="1" applyFill="1" applyBorder="1" applyAlignment="1" applyProtection="1">
      <alignment horizontal="right" vertical="top"/>
    </xf>
    <xf numFmtId="0" fontId="16" fillId="2" borderId="36" xfId="0" applyNumberFormat="1" applyFont="1" applyFill="1" applyBorder="1" applyAlignment="1" applyProtection="1">
      <alignment vertical="top" wrapText="1"/>
    </xf>
    <xf numFmtId="4" fontId="16" fillId="2" borderId="36" xfId="0" applyNumberFormat="1" applyFont="1" applyFill="1" applyBorder="1" applyAlignment="1" applyProtection="1">
      <alignment horizontal="right" vertical="top"/>
    </xf>
    <xf numFmtId="0" fontId="17" fillId="2" borderId="35" xfId="0" applyNumberFormat="1" applyFont="1" applyFill="1" applyBorder="1" applyAlignment="1" applyProtection="1">
      <alignment vertical="top" wrapText="1"/>
    </xf>
    <xf numFmtId="4" fontId="17" fillId="2" borderId="35" xfId="0" applyNumberFormat="1" applyFont="1" applyFill="1" applyBorder="1" applyAlignment="1" applyProtection="1">
      <alignment horizontal="right" vertical="top"/>
    </xf>
    <xf numFmtId="0" fontId="16" fillId="2" borderId="1" xfId="0" applyFont="1" applyFill="1" applyBorder="1" applyAlignment="1" applyProtection="1"/>
    <xf numFmtId="0" fontId="17" fillId="2" borderId="35" xfId="533" applyFont="1" applyFill="1" applyBorder="1" applyAlignment="1" applyProtection="1">
      <alignment horizontal="center" vertical="top" wrapText="1"/>
    </xf>
    <xf numFmtId="4" fontId="16" fillId="2" borderId="35" xfId="109" applyNumberFormat="1" applyFont="1" applyFill="1" applyBorder="1" applyAlignment="1" applyProtection="1">
      <alignment horizontal="right" vertical="center" wrapText="1"/>
    </xf>
    <xf numFmtId="4" fontId="17" fillId="2" borderId="35" xfId="0" applyNumberFormat="1" applyFont="1" applyFill="1" applyBorder="1" applyAlignment="1" applyProtection="1">
      <alignment vertical="top"/>
    </xf>
    <xf numFmtId="4" fontId="16" fillId="2" borderId="35" xfId="0" applyNumberFormat="1" applyFont="1" applyFill="1" applyBorder="1" applyAlignment="1" applyProtection="1">
      <alignment vertical="top"/>
    </xf>
    <xf numFmtId="0" fontId="16" fillId="2" borderId="35" xfId="0" applyFont="1" applyFill="1" applyBorder="1" applyAlignment="1" applyProtection="1">
      <alignment wrapText="1"/>
    </xf>
    <xf numFmtId="4" fontId="16" fillId="2" borderId="35" xfId="326" applyNumberFormat="1" applyFont="1" applyFill="1" applyBorder="1" applyAlignment="1" applyProtection="1"/>
    <xf numFmtId="4" fontId="16" fillId="2" borderId="35" xfId="0" applyNumberFormat="1" applyFont="1" applyFill="1" applyBorder="1" applyAlignment="1" applyProtection="1">
      <alignment vertical="top" wrapText="1"/>
    </xf>
    <xf numFmtId="4" fontId="16" fillId="2" borderId="35" xfId="3" applyNumberFormat="1" applyFont="1" applyFill="1" applyBorder="1" applyAlignment="1" applyProtection="1">
      <alignment horizontal="right" vertical="center"/>
    </xf>
    <xf numFmtId="4" fontId="16" fillId="2" borderId="35" xfId="3" applyNumberFormat="1" applyFont="1" applyFill="1" applyBorder="1" applyAlignment="1" applyProtection="1">
      <alignment horizontal="right"/>
    </xf>
    <xf numFmtId="0" fontId="24" fillId="2" borderId="35" xfId="3" applyFont="1" applyFill="1" applyBorder="1" applyAlignment="1" applyProtection="1">
      <alignment vertical="top" wrapText="1"/>
    </xf>
    <xf numFmtId="4" fontId="24" fillId="2" borderId="35" xfId="0" applyNumberFormat="1" applyFont="1" applyFill="1" applyBorder="1" applyAlignment="1" applyProtection="1">
      <alignment horizontal="right"/>
    </xf>
    <xf numFmtId="0" fontId="17" fillId="2" borderId="0" xfId="533" applyFont="1" applyFill="1" applyBorder="1" applyAlignment="1" applyProtection="1">
      <alignment horizontal="center" vertical="top" wrapText="1"/>
    </xf>
    <xf numFmtId="218" fontId="16" fillId="2" borderId="1" xfId="487" applyNumberFormat="1" applyFont="1" applyFill="1" applyBorder="1" applyAlignment="1" applyProtection="1">
      <alignment horizontal="right" vertical="center" wrapText="1"/>
    </xf>
    <xf numFmtId="0" fontId="16" fillId="2" borderId="0" xfId="0" applyFont="1" applyFill="1" applyBorder="1" applyAlignment="1" applyProtection="1">
      <alignment vertical="top" wrapText="1"/>
    </xf>
    <xf numFmtId="4" fontId="16" fillId="2" borderId="1" xfId="323" applyNumberFormat="1" applyFont="1" applyFill="1" applyBorder="1" applyAlignment="1" applyProtection="1">
      <alignment horizontal="right" vertical="center" wrapText="1"/>
    </xf>
    <xf numFmtId="0" fontId="16" fillId="2" borderId="35" xfId="0" applyFont="1" applyFill="1" applyBorder="1" applyAlignment="1" applyProtection="1">
      <alignment horizontal="right" vertical="top"/>
    </xf>
    <xf numFmtId="0" fontId="16" fillId="2" borderId="35" xfId="0" applyFont="1" applyFill="1" applyBorder="1" applyAlignment="1" applyProtection="1">
      <alignment horizontal="left" vertical="top" wrapText="1"/>
    </xf>
    <xf numFmtId="4" fontId="16" fillId="2" borderId="35" xfId="323" applyNumberFormat="1" applyFont="1" applyFill="1" applyBorder="1" applyAlignment="1" applyProtection="1">
      <alignment horizontal="right" vertical="center" wrapText="1"/>
    </xf>
    <xf numFmtId="4" fontId="16" fillId="2" borderId="35" xfId="79" applyNumberFormat="1" applyFont="1" applyFill="1" applyBorder="1" applyAlignment="1" applyProtection="1">
      <alignment vertical="top" wrapText="1"/>
    </xf>
    <xf numFmtId="218" fontId="16" fillId="2" borderId="1" xfId="487" applyNumberFormat="1" applyFont="1" applyFill="1" applyBorder="1" applyAlignment="1" applyProtection="1">
      <alignment horizontal="right" vertical="justify"/>
    </xf>
    <xf numFmtId="0" fontId="16" fillId="2" borderId="0" xfId="3" applyFont="1" applyFill="1" applyBorder="1" applyAlignment="1" applyProtection="1">
      <alignment wrapText="1"/>
    </xf>
    <xf numFmtId="4" fontId="16" fillId="2" borderId="1" xfId="0" applyNumberFormat="1" applyFont="1" applyFill="1" applyBorder="1" applyAlignment="1" applyProtection="1">
      <alignment horizontal="right" wrapText="1"/>
    </xf>
    <xf numFmtId="0" fontId="16" fillId="53" borderId="1" xfId="3" applyFont="1" applyFill="1" applyBorder="1" applyAlignment="1" applyProtection="1">
      <alignment vertical="top"/>
    </xf>
    <xf numFmtId="0" fontId="17" fillId="53" borderId="1" xfId="3" applyFont="1" applyFill="1" applyBorder="1" applyAlignment="1" applyProtection="1">
      <alignment horizontal="center" vertical="top" wrapText="1"/>
    </xf>
    <xf numFmtId="4" fontId="16" fillId="53" borderId="1" xfId="3" applyNumberFormat="1" applyFont="1" applyFill="1" applyBorder="1" applyAlignment="1" applyProtection="1">
      <alignment horizontal="right" vertical="top"/>
    </xf>
    <xf numFmtId="0" fontId="16" fillId="2" borderId="35" xfId="3" applyFont="1" applyFill="1" applyBorder="1" applyAlignment="1" applyProtection="1">
      <alignment vertical="top"/>
    </xf>
    <xf numFmtId="0" fontId="17" fillId="2" borderId="35" xfId="3" applyFont="1" applyFill="1" applyBorder="1" applyAlignment="1" applyProtection="1">
      <alignment horizontal="center" vertical="top" wrapText="1"/>
    </xf>
    <xf numFmtId="4" fontId="16" fillId="2" borderId="35" xfId="3" applyNumberFormat="1" applyFont="1" applyFill="1" applyBorder="1" applyAlignment="1" applyProtection="1">
      <alignment horizontal="right" vertical="top"/>
    </xf>
    <xf numFmtId="4" fontId="16" fillId="2" borderId="35" xfId="0" applyNumberFormat="1" applyFont="1" applyFill="1" applyBorder="1" applyAlignment="1" applyProtection="1">
      <alignment horizontal="right"/>
    </xf>
    <xf numFmtId="0" fontId="16" fillId="53" borderId="35" xfId="3" applyFont="1" applyFill="1" applyBorder="1" applyAlignment="1" applyProtection="1">
      <alignment vertical="top"/>
    </xf>
    <xf numFmtId="0" fontId="17" fillId="53" borderId="35" xfId="3" applyFont="1" applyFill="1" applyBorder="1" applyAlignment="1" applyProtection="1">
      <alignment horizontal="center" vertical="top" wrapText="1"/>
    </xf>
    <xf numFmtId="4" fontId="16" fillId="53" borderId="35" xfId="3" applyNumberFormat="1" applyFont="1" applyFill="1" applyBorder="1" applyAlignment="1" applyProtection="1">
      <alignment horizontal="right" vertical="top"/>
    </xf>
    <xf numFmtId="0" fontId="16" fillId="53" borderId="36" xfId="82" applyFont="1" applyFill="1" applyBorder="1" applyAlignment="1" applyProtection="1">
      <alignment vertical="top" wrapText="1"/>
    </xf>
    <xf numFmtId="0" fontId="17" fillId="53" borderId="36" xfId="82" applyFont="1" applyFill="1" applyBorder="1" applyAlignment="1" applyProtection="1">
      <alignment horizontal="center" vertical="center" wrapText="1"/>
    </xf>
    <xf numFmtId="43" fontId="16" fillId="53" borderId="36" xfId="334" applyFont="1" applyFill="1" applyBorder="1" applyAlignment="1" applyProtection="1">
      <alignment vertical="top" wrapText="1"/>
    </xf>
    <xf numFmtId="0" fontId="16" fillId="53" borderId="36" xfId="0" applyFont="1" applyFill="1" applyBorder="1" applyProtection="1"/>
    <xf numFmtId="0" fontId="17" fillId="53" borderId="36" xfId="82" applyFont="1" applyFill="1" applyBorder="1" applyAlignment="1" applyProtection="1">
      <alignment horizontal="left" vertical="center" wrapText="1"/>
    </xf>
    <xf numFmtId="174" fontId="16" fillId="53" borderId="36" xfId="0" applyNumberFormat="1" applyFont="1" applyFill="1" applyBorder="1" applyProtection="1"/>
    <xf numFmtId="37" fontId="17" fillId="2" borderId="35" xfId="0" applyNumberFormat="1" applyFont="1" applyFill="1" applyBorder="1" applyAlignment="1" applyProtection="1">
      <alignment horizontal="center" vertical="top"/>
    </xf>
    <xf numFmtId="178" fontId="26" fillId="2" borderId="35" xfId="0" applyNumberFormat="1" applyFont="1" applyFill="1" applyBorder="1" applyAlignment="1" applyProtection="1">
      <alignment horizontal="center" vertical="center" wrapText="1"/>
    </xf>
    <xf numFmtId="4" fontId="16" fillId="2" borderId="35" xfId="0" applyNumberFormat="1" applyFont="1" applyFill="1" applyBorder="1" applyAlignment="1" applyProtection="1">
      <alignment horizontal="center" vertical="top" wrapText="1"/>
    </xf>
    <xf numFmtId="39" fontId="17" fillId="2" borderId="35" xfId="710" applyFont="1" applyFill="1" applyBorder="1" applyAlignment="1" applyProtection="1">
      <alignment horizontal="right" vertical="top"/>
    </xf>
    <xf numFmtId="0" fontId="16" fillId="2" borderId="35" xfId="0" applyFont="1" applyFill="1" applyBorder="1" applyAlignment="1" applyProtection="1">
      <alignment vertical="top"/>
    </xf>
    <xf numFmtId="39" fontId="16" fillId="2" borderId="35" xfId="710" applyFont="1" applyFill="1" applyBorder="1" applyAlignment="1" applyProtection="1">
      <alignment horizontal="right" vertical="top"/>
    </xf>
    <xf numFmtId="182" fontId="16" fillId="2" borderId="35" xfId="6" applyNumberFormat="1" applyFont="1" applyFill="1" applyBorder="1" applyAlignment="1" applyProtection="1">
      <alignment vertical="top"/>
    </xf>
    <xf numFmtId="39" fontId="16" fillId="2" borderId="35" xfId="1487" applyFont="1" applyFill="1" applyBorder="1" applyAlignment="1" applyProtection="1">
      <alignment horizontal="right" vertical="top"/>
    </xf>
    <xf numFmtId="10" fontId="23" fillId="2" borderId="31" xfId="0" applyNumberFormat="1" applyFont="1" applyFill="1" applyBorder="1" applyProtection="1"/>
    <xf numFmtId="10" fontId="16" fillId="2" borderId="35" xfId="432" applyNumberFormat="1" applyFont="1" applyFill="1" applyBorder="1" applyAlignment="1" applyProtection="1">
      <alignment horizontal="right"/>
    </xf>
    <xf numFmtId="0" fontId="16" fillId="2" borderId="35" xfId="0" applyNumberFormat="1" applyFont="1" applyFill="1" applyBorder="1" applyProtection="1"/>
    <xf numFmtId="0" fontId="16" fillId="2" borderId="35" xfId="0" applyNumberFormat="1" applyFont="1" applyFill="1" applyBorder="1" applyAlignment="1" applyProtection="1">
      <alignment horizontal="right"/>
    </xf>
    <xf numFmtId="10" fontId="16" fillId="2" borderId="35" xfId="0" applyNumberFormat="1" applyFont="1" applyFill="1" applyBorder="1" applyProtection="1"/>
    <xf numFmtId="0" fontId="17" fillId="2" borderId="35" xfId="0" applyFont="1" applyFill="1" applyBorder="1" applyAlignment="1" applyProtection="1">
      <alignment horizontal="right" vertical="top" wrapText="1"/>
    </xf>
    <xf numFmtId="0" fontId="16" fillId="2" borderId="35" xfId="0" applyFont="1" applyFill="1" applyBorder="1" applyAlignment="1" applyProtection="1">
      <alignment horizontal="right" vertical="top" wrapText="1"/>
    </xf>
    <xf numFmtId="182" fontId="16" fillId="2" borderId="35" xfId="0" applyNumberFormat="1" applyFont="1" applyFill="1" applyBorder="1" applyAlignment="1" applyProtection="1">
      <alignment vertical="top"/>
    </xf>
    <xf numFmtId="0" fontId="16" fillId="2" borderId="35" xfId="0" applyFont="1" applyFill="1" applyBorder="1" applyProtection="1"/>
    <xf numFmtId="0" fontId="16" fillId="2" borderId="35" xfId="1485" applyFont="1" applyFill="1" applyBorder="1" applyAlignment="1" applyProtection="1">
      <alignment horizontal="right"/>
    </xf>
    <xf numFmtId="182" fontId="16" fillId="2" borderId="35" xfId="6" applyNumberFormat="1" applyFont="1" applyFill="1" applyBorder="1" applyAlignment="1" applyProtection="1">
      <alignment horizontal="right" wrapText="1"/>
    </xf>
    <xf numFmtId="0" fontId="17" fillId="2" borderId="35" xfId="3" applyFont="1" applyFill="1" applyBorder="1" applyAlignment="1" applyProtection="1">
      <alignment horizontal="right" vertical="justify" wrapText="1"/>
    </xf>
    <xf numFmtId="10" fontId="16" fillId="2" borderId="35" xfId="3" applyNumberFormat="1" applyFont="1" applyFill="1" applyBorder="1" applyAlignment="1" applyProtection="1">
      <alignment horizontal="right" vertical="top"/>
    </xf>
    <xf numFmtId="0" fontId="23" fillId="2" borderId="35" xfId="0" applyFont="1" applyFill="1" applyBorder="1" applyProtection="1"/>
    <xf numFmtId="0" fontId="26" fillId="2" borderId="35" xfId="0" quotePrefix="1" applyFont="1" applyFill="1" applyBorder="1" applyAlignment="1" applyProtection="1">
      <alignment horizontal="right" vertical="top"/>
    </xf>
    <xf numFmtId="182" fontId="23" fillId="2" borderId="35" xfId="6" applyNumberFormat="1" applyFont="1" applyFill="1" applyBorder="1" applyAlignment="1" applyProtection="1">
      <alignment vertical="center"/>
    </xf>
    <xf numFmtId="2" fontId="27" fillId="53" borderId="35" xfId="323" applyNumberFormat="1" applyFont="1" applyFill="1" applyBorder="1" applyAlignment="1" applyProtection="1">
      <alignment horizontal="right" vertical="center"/>
    </xf>
    <xf numFmtId="0" fontId="17" fillId="53" borderId="35" xfId="0" applyFont="1" applyFill="1" applyBorder="1" applyAlignment="1" applyProtection="1">
      <alignment horizontal="right" vertical="top"/>
    </xf>
    <xf numFmtId="177" fontId="27" fillId="53" borderId="35" xfId="611" applyNumberFormat="1" applyFont="1" applyFill="1" applyBorder="1" applyAlignment="1" applyProtection="1">
      <alignment horizontal="right" wrapText="1"/>
    </xf>
    <xf numFmtId="2" fontId="27" fillId="2" borderId="35" xfId="323" applyNumberFormat="1" applyFont="1" applyFill="1" applyBorder="1" applyAlignment="1" applyProtection="1">
      <alignment horizontal="right" vertical="center"/>
    </xf>
    <xf numFmtId="0" fontId="17" fillId="2" borderId="35" xfId="0" applyFont="1" applyFill="1" applyBorder="1" applyAlignment="1" applyProtection="1">
      <alignment horizontal="right" vertical="top"/>
    </xf>
    <xf numFmtId="177" fontId="27" fillId="2" borderId="35" xfId="611" applyNumberFormat="1" applyFont="1" applyFill="1" applyBorder="1" applyAlignment="1" applyProtection="1">
      <alignment horizontal="right" wrapText="1"/>
    </xf>
    <xf numFmtId="2" fontId="27" fillId="53" borderId="3" xfId="323" applyNumberFormat="1" applyFont="1" applyFill="1" applyBorder="1" applyAlignment="1" applyProtection="1">
      <alignment horizontal="right" vertical="center"/>
    </xf>
    <xf numFmtId="178" fontId="26" fillId="53" borderId="3" xfId="0" applyNumberFormat="1" applyFont="1" applyFill="1" applyBorder="1" applyAlignment="1" applyProtection="1">
      <alignment horizontal="right" vertical="top"/>
    </xf>
    <xf numFmtId="177" fontId="27" fillId="53" borderId="3" xfId="611" applyNumberFormat="1" applyFont="1" applyFill="1" applyBorder="1" applyAlignment="1" applyProtection="1">
      <alignment horizontal="right" wrapText="1"/>
    </xf>
    <xf numFmtId="181" fontId="17" fillId="2" borderId="4" xfId="487" applyFont="1" applyFill="1" applyBorder="1" applyAlignment="1" applyProtection="1">
      <alignment horizontal="center"/>
      <protection locked="0"/>
    </xf>
    <xf numFmtId="4" fontId="17" fillId="2" borderId="4" xfId="0" applyNumberFormat="1" applyFont="1" applyFill="1" applyBorder="1" applyAlignment="1" applyProtection="1">
      <alignment horizontal="center"/>
      <protection locked="0"/>
    </xf>
    <xf numFmtId="181" fontId="17" fillId="2" borderId="35" xfId="487" applyFont="1" applyFill="1" applyBorder="1" applyAlignment="1" applyProtection="1">
      <alignment horizontal="center"/>
      <protection locked="0"/>
    </xf>
    <xf numFmtId="4" fontId="17" fillId="2" borderId="2" xfId="0" applyNumberFormat="1" applyFont="1" applyFill="1" applyBorder="1" applyAlignment="1" applyProtection="1">
      <alignment horizontal="center"/>
      <protection locked="0"/>
    </xf>
    <xf numFmtId="181" fontId="16" fillId="2" borderId="35" xfId="487" applyFont="1" applyFill="1" applyBorder="1" applyProtection="1">
      <protection locked="0"/>
    </xf>
    <xf numFmtId="174" fontId="17" fillId="2" borderId="2" xfId="0" applyNumberFormat="1" applyFont="1" applyFill="1" applyBorder="1" applyProtection="1">
      <protection locked="0"/>
    </xf>
    <xf numFmtId="43" fontId="22" fillId="2" borderId="1" xfId="1" applyFont="1" applyFill="1" applyBorder="1" applyAlignment="1" applyProtection="1">
      <alignment horizontal="right" vertical="top"/>
      <protection locked="0"/>
    </xf>
    <xf numFmtId="4" fontId="22" fillId="2" borderId="1" xfId="3" applyNumberFormat="1" applyFont="1" applyFill="1" applyBorder="1" applyAlignment="1" applyProtection="1">
      <alignment horizontal="center" vertical="top"/>
      <protection locked="0"/>
    </xf>
    <xf numFmtId="4" fontId="16" fillId="2" borderId="35" xfId="596" applyNumberFormat="1" applyFont="1" applyFill="1" applyBorder="1" applyAlignment="1" applyProtection="1">
      <alignment vertical="center" wrapText="1"/>
      <protection locked="0"/>
    </xf>
    <xf numFmtId="174" fontId="16" fillId="2" borderId="35" xfId="683" applyNumberFormat="1" applyFont="1" applyFill="1" applyBorder="1" applyAlignment="1" applyProtection="1">
      <alignment horizontal="right" vertical="center" wrapText="1"/>
      <protection locked="0"/>
    </xf>
    <xf numFmtId="43" fontId="22" fillId="2" borderId="35" xfId="1" applyFont="1" applyFill="1" applyBorder="1" applyAlignment="1" applyProtection="1">
      <alignment horizontal="right" vertical="top"/>
      <protection locked="0"/>
    </xf>
    <xf numFmtId="4" fontId="22" fillId="2" borderId="35" xfId="3" applyNumberFormat="1" applyFont="1" applyFill="1" applyBorder="1" applyAlignment="1" applyProtection="1">
      <alignment horizontal="center" vertical="top"/>
      <protection locked="0"/>
    </xf>
    <xf numFmtId="43" fontId="16" fillId="2" borderId="1" xfId="1" applyFont="1" applyFill="1" applyBorder="1" applyAlignment="1" applyProtection="1">
      <alignment horizontal="right" vertical="top"/>
      <protection locked="0"/>
    </xf>
    <xf numFmtId="174" fontId="16" fillId="2" borderId="1" xfId="3" applyNumberFormat="1" applyFont="1" applyFill="1" applyBorder="1" applyAlignment="1" applyProtection="1">
      <alignment vertical="top"/>
      <protection locked="0"/>
    </xf>
    <xf numFmtId="181" fontId="17" fillId="2" borderId="1" xfId="487" applyFont="1" applyFill="1" applyBorder="1" applyAlignment="1" applyProtection="1">
      <alignment vertical="center"/>
      <protection locked="0"/>
    </xf>
    <xf numFmtId="181" fontId="17" fillId="2" borderId="2" xfId="487" applyFont="1" applyFill="1" applyBorder="1" applyAlignment="1" applyProtection="1">
      <alignment vertical="center"/>
      <protection locked="0"/>
    </xf>
    <xf numFmtId="181" fontId="16" fillId="2" borderId="1" xfId="487" applyFont="1" applyFill="1" applyBorder="1" applyAlignment="1" applyProtection="1">
      <alignment vertical="center"/>
      <protection locked="0"/>
    </xf>
    <xf numFmtId="181" fontId="16" fillId="2" borderId="2" xfId="487" applyFont="1" applyFill="1" applyBorder="1" applyAlignment="1" applyProtection="1">
      <alignment vertical="center"/>
      <protection locked="0"/>
    </xf>
    <xf numFmtId="181" fontId="16" fillId="2" borderId="1" xfId="487" applyFont="1" applyFill="1" applyBorder="1" applyAlignment="1" applyProtection="1">
      <alignment wrapText="1"/>
      <protection locked="0"/>
    </xf>
    <xf numFmtId="181" fontId="16" fillId="2" borderId="2" xfId="487" applyFont="1" applyFill="1" applyBorder="1" applyAlignment="1" applyProtection="1">
      <alignment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92" borderId="1" xfId="487" applyNumberFormat="1" applyFont="1" applyFill="1" applyBorder="1" applyAlignment="1" applyProtection="1">
      <alignment horizontal="right" wrapText="1"/>
      <protection locked="0"/>
    </xf>
    <xf numFmtId="181" fontId="16" fillId="2" borderId="2" xfId="487" applyFont="1" applyFill="1" applyBorder="1" applyAlignment="1" applyProtection="1">
      <alignment horizontal="right" vertical="center" wrapText="1"/>
      <protection locked="0"/>
    </xf>
    <xf numFmtId="43" fontId="16" fillId="2" borderId="1" xfId="1" applyFont="1" applyFill="1" applyBorder="1" applyAlignment="1" applyProtection="1">
      <alignment horizontal="center" wrapText="1"/>
      <protection locked="0"/>
    </xf>
    <xf numFmtId="181" fontId="16" fillId="2" borderId="1" xfId="487" applyFont="1" applyFill="1" applyBorder="1" applyAlignment="1" applyProtection="1">
      <alignment vertical="center" wrapText="1"/>
      <protection locked="0"/>
    </xf>
    <xf numFmtId="43" fontId="16" fillId="2" borderId="1" xfId="1" applyFont="1" applyFill="1" applyBorder="1" applyAlignment="1" applyProtection="1">
      <alignment horizontal="center" vertical="center" wrapText="1"/>
      <protection locked="0"/>
    </xf>
    <xf numFmtId="174" fontId="16" fillId="2" borderId="0" xfId="3" applyNumberFormat="1" applyFont="1" applyFill="1" applyBorder="1" applyAlignment="1" applyProtection="1">
      <alignment vertical="top"/>
      <protection locked="0"/>
    </xf>
    <xf numFmtId="43" fontId="16" fillId="2" borderId="35" xfId="1" applyFont="1" applyFill="1" applyBorder="1" applyAlignment="1" applyProtection="1">
      <alignment horizontal="right" vertical="top"/>
      <protection locked="0"/>
    </xf>
    <xf numFmtId="174" fontId="16" fillId="2" borderId="35" xfId="694" applyNumberFormat="1" applyFont="1" applyFill="1" applyBorder="1" applyAlignment="1" applyProtection="1">
      <alignment vertical="center" wrapText="1"/>
      <protection locked="0"/>
    </xf>
    <xf numFmtId="174" fontId="16" fillId="2" borderId="35" xfId="694" applyNumberFormat="1" applyFont="1" applyFill="1" applyBorder="1" applyProtection="1">
      <protection locked="0"/>
    </xf>
    <xf numFmtId="39" fontId="21" fillId="2" borderId="35" xfId="661" applyNumberFormat="1" applyFont="1" applyFill="1" applyBorder="1" applyProtection="1">
      <protection locked="0"/>
    </xf>
    <xf numFmtId="4" fontId="16" fillId="2" borderId="35" xfId="111" applyNumberFormat="1" applyFont="1" applyFill="1" applyBorder="1" applyAlignment="1" applyProtection="1">
      <alignment horizontal="right" vertical="top" wrapText="1"/>
      <protection locked="0"/>
    </xf>
    <xf numFmtId="39" fontId="16" fillId="2" borderId="35" xfId="111" applyNumberFormat="1" applyFont="1" applyFill="1" applyBorder="1" applyAlignment="1" applyProtection="1">
      <alignment horizontal="right" vertical="top" wrapText="1"/>
      <protection locked="0"/>
    </xf>
    <xf numFmtId="174" fontId="16" fillId="2" borderId="35" xfId="102" applyNumberFormat="1" applyFont="1" applyFill="1" applyBorder="1" applyAlignment="1" applyProtection="1">
      <alignment wrapText="1"/>
      <protection locked="0"/>
    </xf>
    <xf numFmtId="174" fontId="16" fillId="2" borderId="35" xfId="102" applyNumberFormat="1" applyFont="1" applyFill="1" applyBorder="1" applyAlignment="1" applyProtection="1">
      <alignment vertical="top" wrapText="1"/>
      <protection locked="0"/>
    </xf>
    <xf numFmtId="4" fontId="16" fillId="2" borderId="35" xfId="1004" applyNumberFormat="1" applyFont="1" applyFill="1" applyBorder="1" applyAlignment="1" applyProtection="1">
      <alignment vertical="center" wrapText="1"/>
      <protection locked="0"/>
    </xf>
    <xf numFmtId="174" fontId="16" fillId="2" borderId="35" xfId="102" applyNumberFormat="1" applyFont="1" applyFill="1" applyBorder="1" applyAlignment="1" applyProtection="1">
      <alignment vertical="center" wrapText="1"/>
      <protection locked="0"/>
    </xf>
    <xf numFmtId="4" fontId="16" fillId="2" borderId="35" xfId="1004" applyNumberFormat="1" applyFont="1" applyFill="1" applyBorder="1" applyAlignment="1" applyProtection="1">
      <alignment wrapText="1"/>
      <protection locked="0"/>
    </xf>
    <xf numFmtId="174" fontId="16" fillId="2" borderId="36" xfId="694" applyNumberFormat="1" applyFont="1" applyFill="1" applyBorder="1" applyProtection="1">
      <protection locked="0"/>
    </xf>
    <xf numFmtId="174" fontId="16" fillId="2" borderId="36" xfId="102" applyNumberFormat="1" applyFont="1" applyFill="1" applyBorder="1" applyAlignment="1" applyProtection="1">
      <alignment vertical="top" wrapText="1"/>
      <protection locked="0"/>
    </xf>
    <xf numFmtId="4" fontId="16" fillId="2" borderId="35" xfId="108" applyNumberFormat="1" applyFont="1" applyFill="1" applyBorder="1" applyAlignment="1" applyProtection="1">
      <alignment horizontal="right" vertical="center" wrapText="1"/>
      <protection locked="0"/>
    </xf>
    <xf numFmtId="4" fontId="16" fillId="2" borderId="2" xfId="0" applyNumberFormat="1" applyFont="1" applyFill="1" applyBorder="1" applyAlignment="1" applyProtection="1">
      <alignment horizontal="right" vertical="center" wrapText="1"/>
      <protection locked="0"/>
    </xf>
    <xf numFmtId="181" fontId="16" fillId="2" borderId="35" xfId="487" applyFont="1" applyFill="1" applyBorder="1" applyAlignment="1" applyProtection="1">
      <alignment vertical="center"/>
      <protection locked="0"/>
    </xf>
    <xf numFmtId="174" fontId="16" fillId="2" borderId="35" xfId="3" applyNumberFormat="1" applyFont="1" applyFill="1" applyBorder="1" applyAlignment="1" applyProtection="1">
      <alignment vertical="top"/>
      <protection locked="0"/>
    </xf>
    <xf numFmtId="43" fontId="28" fillId="2" borderId="35" xfId="1" applyFont="1" applyFill="1" applyBorder="1" applyAlignment="1" applyProtection="1">
      <alignment horizontal="right" vertical="top"/>
      <protection locked="0"/>
    </xf>
    <xf numFmtId="174" fontId="28" fillId="2" borderId="35" xfId="3" applyNumberFormat="1" applyFont="1" applyFill="1" applyBorder="1" applyAlignment="1" applyProtection="1">
      <alignment vertical="top"/>
      <protection locked="0"/>
    </xf>
    <xf numFmtId="181" fontId="16" fillId="2" borderId="0" xfId="487" applyFont="1" applyFill="1" applyBorder="1" applyAlignment="1" applyProtection="1">
      <alignment vertical="center" wrapText="1"/>
      <protection locked="0"/>
    </xf>
    <xf numFmtId="174" fontId="16" fillId="2" borderId="35" xfId="3" applyNumberFormat="1" applyFont="1" applyFill="1" applyBorder="1" applyAlignment="1" applyProtection="1">
      <alignment vertical="center" wrapText="1"/>
      <protection locked="0"/>
    </xf>
    <xf numFmtId="181" fontId="16" fillId="2" borderId="0" xfId="487" applyFont="1" applyFill="1" applyBorder="1" applyAlignment="1" applyProtection="1">
      <alignment wrapText="1"/>
      <protection locked="0"/>
    </xf>
    <xf numFmtId="174" fontId="16" fillId="2" borderId="1" xfId="3" applyNumberFormat="1" applyFont="1" applyFill="1" applyBorder="1" applyAlignment="1" applyProtection="1">
      <alignment wrapText="1"/>
      <protection locked="0"/>
    </xf>
    <xf numFmtId="4" fontId="28" fillId="2" borderId="35" xfId="105" applyNumberFormat="1" applyFont="1" applyFill="1" applyBorder="1" applyAlignment="1" applyProtection="1">
      <alignment vertical="justify" wrapText="1"/>
      <protection locked="0"/>
    </xf>
    <xf numFmtId="174" fontId="28" fillId="2" borderId="35" xfId="3" applyNumberFormat="1" applyFont="1" applyFill="1" applyBorder="1" applyAlignment="1" applyProtection="1">
      <alignment wrapText="1"/>
      <protection locked="0"/>
    </xf>
    <xf numFmtId="4" fontId="16" fillId="2" borderId="1" xfId="0" applyNumberFormat="1" applyFont="1" applyFill="1" applyBorder="1" applyAlignment="1" applyProtection="1">
      <alignment vertical="top" wrapText="1"/>
      <protection locked="0"/>
    </xf>
    <xf numFmtId="4" fontId="16" fillId="2" borderId="1" xfId="0" applyNumberFormat="1" applyFont="1" applyFill="1" applyBorder="1" applyAlignment="1" applyProtection="1">
      <alignment vertical="center" wrapText="1"/>
      <protection locked="0"/>
    </xf>
    <xf numFmtId="174" fontId="16" fillId="2" borderId="1" xfId="5" applyNumberFormat="1" applyFont="1" applyFill="1" applyBorder="1" applyAlignment="1" applyProtection="1">
      <alignment vertical="top"/>
      <protection locked="0"/>
    </xf>
    <xf numFmtId="4" fontId="16" fillId="2" borderId="1" xfId="603" applyNumberFormat="1" applyFont="1" applyFill="1" applyBorder="1" applyAlignment="1" applyProtection="1">
      <alignment vertical="top" wrapText="1"/>
      <protection locked="0"/>
    </xf>
    <xf numFmtId="4" fontId="16" fillId="2" borderId="35" xfId="340" applyNumberFormat="1" applyFont="1" applyFill="1" applyBorder="1" applyAlignment="1" applyProtection="1">
      <alignment horizontal="right" vertical="top" wrapText="1"/>
      <protection locked="0"/>
    </xf>
    <xf numFmtId="4" fontId="16" fillId="92" borderId="35" xfId="487" applyNumberFormat="1" applyFont="1" applyFill="1" applyBorder="1" applyAlignment="1" applyProtection="1">
      <alignment horizontal="right" vertical="center" wrapText="1"/>
      <protection locked="0"/>
    </xf>
    <xf numFmtId="4" fontId="16" fillId="2" borderId="35" xfId="487" applyNumberFormat="1" applyFont="1" applyFill="1" applyBorder="1" applyAlignment="1" applyProtection="1">
      <alignment vertical="center" wrapText="1"/>
      <protection locked="0"/>
    </xf>
    <xf numFmtId="4" fontId="16" fillId="2" borderId="1" xfId="109" applyNumberFormat="1" applyFont="1" applyFill="1" applyBorder="1" applyAlignment="1" applyProtection="1">
      <alignment horizontal="right" wrapText="1"/>
      <protection locked="0"/>
    </xf>
    <xf numFmtId="4" fontId="16" fillId="2" borderId="35" xfId="109" applyNumberFormat="1" applyFont="1" applyFill="1" applyBorder="1" applyAlignment="1" applyProtection="1">
      <alignment horizontal="right" wrapText="1"/>
      <protection locked="0"/>
    </xf>
    <xf numFmtId="4" fontId="16" fillId="2" borderId="36" xfId="109" applyNumberFormat="1" applyFont="1" applyFill="1" applyBorder="1" applyAlignment="1" applyProtection="1">
      <alignment horizontal="right" wrapText="1"/>
      <protection locked="0"/>
    </xf>
    <xf numFmtId="4" fontId="16" fillId="2" borderId="35" xfId="109" applyNumberFormat="1" applyFont="1" applyFill="1" applyBorder="1" applyAlignment="1" applyProtection="1">
      <alignment horizontal="right" vertical="center" wrapText="1"/>
      <protection locked="0"/>
    </xf>
    <xf numFmtId="4" fontId="17" fillId="2" borderId="35" xfId="109" applyNumberFormat="1" applyFont="1" applyFill="1" applyBorder="1" applyAlignment="1" applyProtection="1">
      <alignment horizontal="right" vertical="center" wrapText="1"/>
      <protection locked="0"/>
    </xf>
    <xf numFmtId="4" fontId="16" fillId="2" borderId="35" xfId="700" applyNumberFormat="1" applyFont="1" applyFill="1" applyBorder="1" applyAlignment="1" applyProtection="1">
      <alignment vertical="top"/>
      <protection locked="0"/>
    </xf>
    <xf numFmtId="4" fontId="16" fillId="2" borderId="35" xfId="326" applyNumberFormat="1" applyFont="1" applyFill="1" applyBorder="1" applyAlignment="1" applyProtection="1">
      <protection locked="0"/>
    </xf>
    <xf numFmtId="4" fontId="16" fillId="2" borderId="35" xfId="679" applyNumberFormat="1" applyFont="1" applyFill="1" applyBorder="1" applyAlignment="1" applyProtection="1">
      <alignment horizontal="right" wrapText="1"/>
      <protection locked="0"/>
    </xf>
    <xf numFmtId="4" fontId="16" fillId="2" borderId="35" xfId="0" applyNumberFormat="1" applyFont="1" applyFill="1" applyBorder="1" applyAlignment="1" applyProtection="1">
      <alignment vertical="center"/>
      <protection locked="0"/>
    </xf>
    <xf numFmtId="174" fontId="16" fillId="2" borderId="35" xfId="3" applyNumberFormat="1" applyFont="1" applyFill="1" applyBorder="1" applyAlignment="1" applyProtection="1">
      <alignment vertical="center"/>
      <protection locked="0"/>
    </xf>
    <xf numFmtId="43" fontId="16" fillId="2" borderId="35" xfId="323" applyFont="1" applyFill="1" applyBorder="1" applyAlignment="1" applyProtection="1">
      <alignment horizontal="right" vertical="center"/>
      <protection locked="0"/>
    </xf>
    <xf numFmtId="4" fontId="16" fillId="2" borderId="35" xfId="326" applyNumberFormat="1" applyFont="1" applyFill="1" applyBorder="1" applyAlignment="1" applyProtection="1">
      <alignment vertical="center"/>
      <protection locked="0"/>
    </xf>
    <xf numFmtId="43" fontId="16" fillId="2" borderId="35" xfId="323" applyFont="1" applyFill="1" applyBorder="1" applyAlignment="1" applyProtection="1">
      <alignment horizontal="right"/>
      <protection locked="0"/>
    </xf>
    <xf numFmtId="4" fontId="16" fillId="2" borderId="35" xfId="0" applyNumberFormat="1" applyFont="1" applyFill="1" applyBorder="1" applyAlignment="1" applyProtection="1">
      <alignment vertical="top"/>
      <protection locked="0"/>
    </xf>
    <xf numFmtId="43" fontId="24" fillId="2" borderId="35" xfId="323" applyFont="1" applyFill="1" applyBorder="1" applyAlignment="1" applyProtection="1">
      <alignment horizontal="right"/>
      <protection locked="0"/>
    </xf>
    <xf numFmtId="174" fontId="24" fillId="2" borderId="35" xfId="3" applyNumberFormat="1" applyFont="1" applyFill="1" applyBorder="1" applyAlignment="1" applyProtection="1">
      <protection locked="0"/>
    </xf>
    <xf numFmtId="4" fontId="17" fillId="2" borderId="2" xfId="109" applyNumberFormat="1" applyFont="1" applyFill="1" applyBorder="1" applyAlignment="1" applyProtection="1">
      <alignment horizontal="right" vertical="center" wrapText="1"/>
      <protection locked="0"/>
    </xf>
    <xf numFmtId="4" fontId="16" fillId="2" borderId="35" xfId="0" applyNumberFormat="1" applyFont="1" applyFill="1" applyBorder="1" applyProtection="1">
      <protection locked="0"/>
    </xf>
    <xf numFmtId="39" fontId="16" fillId="2" borderId="2" xfId="0" applyNumberFormat="1" applyFont="1" applyFill="1" applyBorder="1" applyProtection="1">
      <protection locked="0"/>
    </xf>
    <xf numFmtId="4" fontId="16" fillId="2" borderId="1" xfId="3" applyNumberFormat="1" applyFont="1" applyFill="1" applyBorder="1" applyAlignment="1" applyProtection="1">
      <alignment wrapText="1"/>
      <protection locked="0"/>
    </xf>
    <xf numFmtId="181" fontId="16" fillId="2" borderId="2" xfId="487" applyFont="1" applyFill="1" applyBorder="1" applyAlignment="1" applyProtection="1">
      <alignment wrapText="1"/>
      <protection locked="0"/>
    </xf>
    <xf numFmtId="43" fontId="16" fillId="53" borderId="1" xfId="1" applyFont="1" applyFill="1" applyBorder="1" applyAlignment="1" applyProtection="1">
      <alignment horizontal="right" vertical="top"/>
      <protection locked="0"/>
    </xf>
    <xf numFmtId="174" fontId="17" fillId="53" borderId="1" xfId="3" applyNumberFormat="1" applyFont="1" applyFill="1" applyBorder="1" applyAlignment="1" applyProtection="1">
      <alignment vertical="top"/>
      <protection locked="0"/>
    </xf>
    <xf numFmtId="174" fontId="17" fillId="2" borderId="35" xfId="3" applyNumberFormat="1" applyFont="1" applyFill="1" applyBorder="1" applyAlignment="1" applyProtection="1">
      <alignment vertical="top"/>
      <protection locked="0"/>
    </xf>
    <xf numFmtId="4" fontId="17" fillId="2" borderId="35" xfId="0" applyNumberFormat="1" applyFont="1" applyFill="1" applyBorder="1" applyAlignment="1" applyProtection="1">
      <alignment vertical="top"/>
      <protection locked="0"/>
    </xf>
    <xf numFmtId="174" fontId="16" fillId="2" borderId="35" xfId="3" applyNumberFormat="1" applyFont="1" applyFill="1" applyBorder="1" applyAlignment="1" applyProtection="1">
      <protection locked="0"/>
    </xf>
    <xf numFmtId="43" fontId="16" fillId="53" borderId="35" xfId="1" applyFont="1" applyFill="1" applyBorder="1" applyAlignment="1" applyProtection="1">
      <alignment horizontal="right" vertical="top"/>
      <protection locked="0"/>
    </xf>
    <xf numFmtId="174" fontId="17" fillId="53" borderId="35" xfId="3" applyNumberFormat="1" applyFont="1" applyFill="1" applyBorder="1" applyAlignment="1" applyProtection="1">
      <alignment vertical="top"/>
      <protection locked="0"/>
    </xf>
    <xf numFmtId="4" fontId="16" fillId="53" borderId="36" xfId="68" applyNumberFormat="1" applyFont="1" applyFill="1" applyBorder="1" applyAlignment="1" applyProtection="1">
      <alignment vertical="top" wrapText="1"/>
      <protection locked="0"/>
    </xf>
    <xf numFmtId="4" fontId="17" fillId="53" borderId="36" xfId="68" applyNumberFormat="1" applyFont="1" applyFill="1" applyBorder="1" applyAlignment="1" applyProtection="1">
      <alignment wrapText="1"/>
      <protection locked="0"/>
    </xf>
    <xf numFmtId="181" fontId="16" fillId="53" borderId="36" xfId="487" applyFont="1" applyFill="1" applyBorder="1" applyProtection="1">
      <protection locked="0"/>
    </xf>
    <xf numFmtId="174" fontId="17" fillId="53" borderId="36" xfId="0" applyNumberFormat="1" applyFont="1" applyFill="1" applyBorder="1" applyProtection="1">
      <protection locked="0"/>
    </xf>
    <xf numFmtId="4" fontId="16" fillId="2" borderId="31" xfId="0" applyNumberFormat="1" applyFont="1" applyFill="1" applyBorder="1" applyAlignment="1" applyProtection="1">
      <alignment horizontal="right" vertical="top" wrapText="1"/>
      <protection locked="0"/>
    </xf>
    <xf numFmtId="174" fontId="16" fillId="2" borderId="31" xfId="0" applyNumberFormat="1" applyFont="1" applyFill="1" applyBorder="1" applyAlignment="1" applyProtection="1">
      <alignment horizontal="right" vertical="top"/>
      <protection locked="0"/>
    </xf>
    <xf numFmtId="174" fontId="16" fillId="2" borderId="35" xfId="0" applyNumberFormat="1" applyFont="1" applyFill="1" applyBorder="1" applyAlignment="1" applyProtection="1">
      <alignment vertical="top"/>
      <protection locked="0"/>
    </xf>
    <xf numFmtId="174" fontId="16" fillId="2" borderId="35" xfId="0" applyNumberFormat="1" applyFont="1" applyFill="1" applyBorder="1" applyAlignment="1" applyProtection="1">
      <alignment vertical="top" wrapText="1"/>
      <protection locked="0"/>
    </xf>
    <xf numFmtId="4" fontId="16" fillId="2" borderId="35" xfId="706" applyNumberFormat="1" applyFont="1" applyFill="1" applyBorder="1" applyProtection="1">
      <protection locked="0"/>
    </xf>
    <xf numFmtId="174" fontId="16" fillId="2" borderId="35" xfId="0" applyNumberFormat="1" applyFont="1" applyFill="1" applyBorder="1" applyAlignment="1" applyProtection="1">
      <protection locked="0"/>
    </xf>
    <xf numFmtId="4" fontId="16" fillId="2" borderId="35" xfId="0" applyNumberFormat="1" applyFont="1" applyFill="1" applyBorder="1" applyAlignment="1" applyProtection="1">
      <protection locked="0"/>
    </xf>
    <xf numFmtId="174" fontId="16" fillId="2" borderId="35" xfId="0" applyNumberFormat="1" applyFont="1" applyFill="1" applyBorder="1" applyAlignment="1" applyProtection="1">
      <alignment horizontal="right"/>
      <protection locked="0"/>
    </xf>
    <xf numFmtId="43" fontId="16" fillId="2" borderId="35" xfId="323" applyFont="1" applyFill="1" applyBorder="1" applyAlignment="1" applyProtection="1">
      <alignment horizontal="right" vertical="top"/>
      <protection locked="0"/>
    </xf>
    <xf numFmtId="4" fontId="17" fillId="2" borderId="35" xfId="3" applyNumberFormat="1" applyFont="1" applyFill="1" applyBorder="1" applyAlignment="1" applyProtection="1">
      <alignment vertical="top"/>
      <protection locked="0"/>
    </xf>
    <xf numFmtId="174" fontId="23" fillId="2" borderId="35" xfId="0" applyNumberFormat="1" applyFont="1" applyFill="1" applyBorder="1" applyAlignment="1" applyProtection="1">
      <alignment horizontal="right"/>
      <protection locked="0"/>
    </xf>
    <xf numFmtId="174" fontId="26" fillId="2" borderId="35" xfId="0" applyNumberFormat="1" applyFont="1" applyFill="1" applyBorder="1" applyProtection="1">
      <protection locked="0"/>
    </xf>
    <xf numFmtId="177" fontId="27" fillId="53" borderId="35" xfId="611" applyNumberFormat="1" applyFont="1" applyFill="1" applyBorder="1" applyAlignment="1" applyProtection="1">
      <alignment horizontal="right" wrapText="1"/>
      <protection locked="0"/>
    </xf>
    <xf numFmtId="234" fontId="17" fillId="53" borderId="35" xfId="0" applyNumberFormat="1" applyFont="1" applyFill="1" applyBorder="1" applyAlignment="1" applyProtection="1">
      <alignment vertical="justify" wrapText="1"/>
      <protection locked="0"/>
    </xf>
    <xf numFmtId="177" fontId="27" fillId="2" borderId="35" xfId="611" applyNumberFormat="1" applyFont="1" applyFill="1" applyBorder="1" applyAlignment="1" applyProtection="1">
      <alignment horizontal="right" wrapText="1"/>
      <protection locked="0"/>
    </xf>
    <xf numFmtId="174" fontId="17" fillId="2" borderId="35" xfId="0" applyNumberFormat="1" applyFont="1" applyFill="1" applyBorder="1" applyAlignment="1" applyProtection="1">
      <alignment vertical="justify" wrapText="1"/>
      <protection locked="0"/>
    </xf>
    <xf numFmtId="177" fontId="27" fillId="53" borderId="3" xfId="611" applyNumberFormat="1" applyFont="1" applyFill="1" applyBorder="1" applyAlignment="1" applyProtection="1">
      <alignment horizontal="right" wrapText="1"/>
      <protection locked="0"/>
    </xf>
    <xf numFmtId="174" fontId="17" fillId="53" borderId="3" xfId="0" applyNumberFormat="1" applyFont="1" applyFill="1" applyBorder="1" applyAlignment="1" applyProtection="1">
      <alignment vertical="justify" wrapText="1"/>
      <protection locked="0"/>
    </xf>
    <xf numFmtId="0" fontId="16" fillId="2" borderId="0" xfId="0" quotePrefix="1" applyFont="1" applyFill="1" applyBorder="1" applyAlignment="1">
      <alignment horizontal="left" vertical="top" wrapText="1"/>
    </xf>
    <xf numFmtId="0" fontId="24" fillId="2" borderId="0" xfId="1393" applyFont="1" applyFill="1" applyBorder="1" applyAlignment="1">
      <alignment horizontal="center" vertical="top"/>
    </xf>
    <xf numFmtId="0" fontId="51" fillId="55" borderId="0" xfId="111" applyFont="1" applyFill="1" applyBorder="1" applyAlignment="1">
      <alignment horizontal="left" vertical="center" wrapText="1"/>
    </xf>
    <xf numFmtId="0" fontId="47" fillId="2" borderId="0" xfId="1393" applyNumberFormat="1" applyFont="1" applyFill="1" applyBorder="1" applyAlignment="1">
      <alignment horizontal="center" vertical="top"/>
    </xf>
    <xf numFmtId="0" fontId="24" fillId="2" borderId="0" xfId="1393" applyNumberFormat="1" applyFont="1" applyFill="1" applyBorder="1" applyAlignment="1">
      <alignment horizontal="left" vertical="top"/>
    </xf>
    <xf numFmtId="0" fontId="16" fillId="2" borderId="0" xfId="3" applyFont="1" applyFill="1" applyBorder="1" applyAlignment="1">
      <alignment horizontal="center" vertical="top"/>
    </xf>
    <xf numFmtId="0" fontId="24" fillId="2" borderId="0" xfId="1393" applyFont="1" applyFill="1" applyBorder="1" applyAlignment="1">
      <alignment horizontal="center" vertical="top" wrapText="1"/>
    </xf>
  </cellXfs>
  <cellStyles count="1488">
    <cellStyle name="_x000d__x000a_JournalTemplate=C:\COMFO\CTALK\JOURSTD.TPL_x000d__x000a_LbStateAddress=3 3 0 251 1 89 2 311_x000d__x000a_LbStateJou" xfId="120"/>
    <cellStyle name="20 % - Accent1" xfId="715"/>
    <cellStyle name="20 % - Accent2" xfId="716"/>
    <cellStyle name="20 % - Accent3" xfId="717"/>
    <cellStyle name="20 % - Accent4" xfId="718"/>
    <cellStyle name="20 % - Accent5" xfId="719"/>
    <cellStyle name="20 % - Accent6" xfId="720"/>
    <cellStyle name="20% - Accent1" xfId="13"/>
    <cellStyle name="20% - Accent1 2" xfId="121"/>
    <cellStyle name="20% - Accent1 2 2" xfId="721"/>
    <cellStyle name="20% - Accent1 2 3" xfId="722"/>
    <cellStyle name="20% - Accent1 3" xfId="539"/>
    <cellStyle name="20% - Accent1 4" xfId="723"/>
    <cellStyle name="20% - Accent1 4 2" xfId="724"/>
    <cellStyle name="20% - Accent1 5" xfId="1176"/>
    <cellStyle name="20% - Accent1_29.07.10   TRBAJADA SOBRE PLANILLA DE LA  SUPERVISION 19..7.10_2(1)" xfId="1147"/>
    <cellStyle name="20% - Accent2" xfId="14"/>
    <cellStyle name="20% - Accent2 2" xfId="122"/>
    <cellStyle name="20% - Accent2 2 2" xfId="725"/>
    <cellStyle name="20% - Accent2 2 3" xfId="726"/>
    <cellStyle name="20% - Accent2 3" xfId="538"/>
    <cellStyle name="20% - Accent2 4" xfId="727"/>
    <cellStyle name="20% - Accent2 4 2" xfId="728"/>
    <cellStyle name="20% - Accent2 5" xfId="1177"/>
    <cellStyle name="20% - Accent2_29.07.10   TRBAJADA SOBRE PLANILLA DE LA  SUPERVISION 19..7.10_2(1)" xfId="1148"/>
    <cellStyle name="20% - Accent3" xfId="15"/>
    <cellStyle name="20% - Accent3 2" xfId="123"/>
    <cellStyle name="20% - Accent3 2 2" xfId="729"/>
    <cellStyle name="20% - Accent3 2 3" xfId="730"/>
    <cellStyle name="20% - Accent3 3" xfId="524"/>
    <cellStyle name="20% - Accent3 4" xfId="731"/>
    <cellStyle name="20% - Accent3 4 2" xfId="732"/>
    <cellStyle name="20% - Accent3 5" xfId="1178"/>
    <cellStyle name="20% - Accent3_29.07.10   TRBAJADA SOBRE PLANILLA DE LA  SUPERVISION 19..7.10_2(1)" xfId="1149"/>
    <cellStyle name="20% - Accent4" xfId="16"/>
    <cellStyle name="20% - Accent4 2" xfId="124"/>
    <cellStyle name="20% - Accent4 2 2" xfId="733"/>
    <cellStyle name="20% - Accent4 2 3" xfId="734"/>
    <cellStyle name="20% - Accent4 3" xfId="537"/>
    <cellStyle name="20% - Accent4 4" xfId="735"/>
    <cellStyle name="20% - Accent4 4 2" xfId="736"/>
    <cellStyle name="20% - Accent4 5" xfId="1179"/>
    <cellStyle name="20% - Accent4_29.07.10   TRBAJADA SOBRE PLANILLA DE LA  SUPERVISION 19..7.10_2(1)" xfId="1150"/>
    <cellStyle name="20% - Accent5" xfId="17"/>
    <cellStyle name="20% - Accent5 2" xfId="125"/>
    <cellStyle name="20% - Accent5_29.07.10   TRBAJADA SOBRE PLANILLA DE LA  SUPERVISION 19..7.10_2(1)" xfId="1151"/>
    <cellStyle name="20% - Accent6" xfId="18"/>
    <cellStyle name="20% - Accent6 2" xfId="126"/>
    <cellStyle name="20% - Accent6 2 2" xfId="737"/>
    <cellStyle name="20% - Accent6 2 3" xfId="738"/>
    <cellStyle name="20% - Accent6 3" xfId="536"/>
    <cellStyle name="20% - Accent6 4" xfId="739"/>
    <cellStyle name="20% - Accent6 4 2" xfId="740"/>
    <cellStyle name="20% - Accent6 5" xfId="1180"/>
    <cellStyle name="20% - Accent6_29.07.10   TRBAJADA SOBRE PLANILLA DE LA  SUPERVISION 19..7.10_2(1)" xfId="1152"/>
    <cellStyle name="20% - Énfasis1 2" xfId="127"/>
    <cellStyle name="20% - Énfasis1 2 2" xfId="741"/>
    <cellStyle name="20% - Énfasis1 2 3" xfId="742"/>
    <cellStyle name="20% - Énfasis1 3" xfId="128"/>
    <cellStyle name="20% - Énfasis1 3 2" xfId="743"/>
    <cellStyle name="20% - Énfasis1 4" xfId="129"/>
    <cellStyle name="20% - Énfasis2 2" xfId="130"/>
    <cellStyle name="20% - Énfasis2 2 2" xfId="744"/>
    <cellStyle name="20% - Énfasis2 2 3" xfId="745"/>
    <cellStyle name="20% - Énfasis2 3" xfId="131"/>
    <cellStyle name="20% - Énfasis2 3 2" xfId="746"/>
    <cellStyle name="20% - Énfasis2 4" xfId="132"/>
    <cellStyle name="20% - Énfasis3 2" xfId="133"/>
    <cellStyle name="20% - Énfasis3 2 2" xfId="747"/>
    <cellStyle name="20% - Énfasis3 2 3" xfId="748"/>
    <cellStyle name="20% - Énfasis3 3" xfId="134"/>
    <cellStyle name="20% - Énfasis3 3 2" xfId="749"/>
    <cellStyle name="20% - Énfasis3 4" xfId="135"/>
    <cellStyle name="20% - Énfasis4 2" xfId="136"/>
    <cellStyle name="20% - Énfasis4 2 2" xfId="750"/>
    <cellStyle name="20% - Énfasis4 2 3" xfId="751"/>
    <cellStyle name="20% - Énfasis4 3" xfId="137"/>
    <cellStyle name="20% - Énfasis4 3 2" xfId="752"/>
    <cellStyle name="20% - Énfasis4 4" xfId="138"/>
    <cellStyle name="20% - Énfasis5 2" xfId="139"/>
    <cellStyle name="20% - Énfasis5 2 2" xfId="753"/>
    <cellStyle name="20% - Énfasis5 2 3" xfId="754"/>
    <cellStyle name="20% - Énfasis5 3" xfId="140"/>
    <cellStyle name="20% - Énfasis5 3 2" xfId="1181"/>
    <cellStyle name="20% - Énfasis5 4" xfId="141"/>
    <cellStyle name="20% - Énfasis6 2" xfId="142"/>
    <cellStyle name="20% - Énfasis6 2 2" xfId="755"/>
    <cellStyle name="20% - Énfasis6 2 3" xfId="756"/>
    <cellStyle name="20% - Énfasis6 3" xfId="143"/>
    <cellStyle name="20% - Énfasis6 3 2" xfId="757"/>
    <cellStyle name="20% - Énfasis6 4" xfId="144"/>
    <cellStyle name="40 % - Accent1" xfId="758"/>
    <cellStyle name="40 % - Accent2" xfId="759"/>
    <cellStyle name="40 % - Accent3" xfId="760"/>
    <cellStyle name="40 % - Accent4" xfId="761"/>
    <cellStyle name="40 % - Accent5" xfId="762"/>
    <cellStyle name="40 % - Accent6" xfId="763"/>
    <cellStyle name="40% - Accent1" xfId="19"/>
    <cellStyle name="40% - Accent1 2" xfId="145"/>
    <cellStyle name="40% - Accent1 2 2" xfId="764"/>
    <cellStyle name="40% - Accent1 2 3" xfId="765"/>
    <cellStyle name="40% - Accent1 3" xfId="532"/>
    <cellStyle name="40% - Accent1 4" xfId="766"/>
    <cellStyle name="40% - Accent1 4 2" xfId="767"/>
    <cellStyle name="40% - Accent1 5" xfId="1182"/>
    <cellStyle name="40% - Accent1_29.07.10   TRBAJADA SOBRE PLANILLA DE LA  SUPERVISION 19..7.10_2(1)" xfId="1153"/>
    <cellStyle name="40% - Accent2" xfId="20"/>
    <cellStyle name="40% - Accent2 2" xfId="146"/>
    <cellStyle name="40% - Accent2_29.07.10   TRBAJADA SOBRE PLANILLA DE LA  SUPERVISION 19..7.10_2(1)" xfId="1154"/>
    <cellStyle name="40% - Accent3" xfId="21"/>
    <cellStyle name="40% - Accent3 2" xfId="147"/>
    <cellStyle name="40% - Accent3 2 2" xfId="768"/>
    <cellStyle name="40% - Accent3 2 3" xfId="769"/>
    <cellStyle name="40% - Accent3 3" xfId="531"/>
    <cellStyle name="40% - Accent3 4" xfId="770"/>
    <cellStyle name="40% - Accent3 4 2" xfId="771"/>
    <cellStyle name="40% - Accent3 5" xfId="1183"/>
    <cellStyle name="40% - Accent3_29.07.10   TRBAJADA SOBRE PLANILLA DE LA  SUPERVISION 19..7.10_2(1)" xfId="1155"/>
    <cellStyle name="40% - Accent4" xfId="22"/>
    <cellStyle name="40% - Accent4 2" xfId="148"/>
    <cellStyle name="40% - Accent4 2 2" xfId="772"/>
    <cellStyle name="40% - Accent4 2 3" xfId="773"/>
    <cellStyle name="40% - Accent4 3" xfId="530"/>
    <cellStyle name="40% - Accent4 4" xfId="774"/>
    <cellStyle name="40% - Accent4 4 2" xfId="775"/>
    <cellStyle name="40% - Accent4 5" xfId="1184"/>
    <cellStyle name="40% - Accent4_29.07.10   TRBAJADA SOBRE PLANILLA DE LA  SUPERVISION 19..7.10_2(1)" xfId="1156"/>
    <cellStyle name="40% - Accent5" xfId="23"/>
    <cellStyle name="40% - Accent5 2" xfId="149"/>
    <cellStyle name="40% - Accent5 2 2" xfId="776"/>
    <cellStyle name="40% - Accent5 2 3" xfId="777"/>
    <cellStyle name="40% - Accent5 3" xfId="529"/>
    <cellStyle name="40% - Accent5 4" xfId="778"/>
    <cellStyle name="40% - Accent5 4 2" xfId="779"/>
    <cellStyle name="40% - Accent5 5" xfId="1185"/>
    <cellStyle name="40% - Accent5_29.07.10   TRBAJADA SOBRE PLANILLA DE LA  SUPERVISION 19..7.10_2(1)" xfId="1157"/>
    <cellStyle name="40% - Accent6" xfId="24"/>
    <cellStyle name="40% - Accent6 2" xfId="150"/>
    <cellStyle name="40% - Accent6 2 2" xfId="780"/>
    <cellStyle name="40% - Accent6 2 3" xfId="781"/>
    <cellStyle name="40% - Accent6 3" xfId="528"/>
    <cellStyle name="40% - Accent6 4" xfId="782"/>
    <cellStyle name="40% - Accent6 4 2" xfId="783"/>
    <cellStyle name="40% - Accent6 5" xfId="1186"/>
    <cellStyle name="40% - Accent6_29.07.10   TRBAJADA SOBRE PLANILLA DE LA  SUPERVISION 19..7.10_2(1)" xfId="1158"/>
    <cellStyle name="40% - Énfasis1 2" xfId="151"/>
    <cellStyle name="40% - Énfasis1 2 2" xfId="784"/>
    <cellStyle name="40% - Énfasis1 2 3" xfId="785"/>
    <cellStyle name="40% - Énfasis1 3" xfId="152"/>
    <cellStyle name="40% - Énfasis1 3 2" xfId="786"/>
    <cellStyle name="40% - Énfasis1 4" xfId="153"/>
    <cellStyle name="40% - Énfasis2 2" xfId="154"/>
    <cellStyle name="40% - Énfasis2 2 2" xfId="787"/>
    <cellStyle name="40% - Énfasis2 2 3" xfId="788"/>
    <cellStyle name="40% - Énfasis2 3" xfId="155"/>
    <cellStyle name="40% - Énfasis2 3 2" xfId="1187"/>
    <cellStyle name="40% - Énfasis2 4" xfId="156"/>
    <cellStyle name="40% - Énfasis3 2" xfId="157"/>
    <cellStyle name="40% - Énfasis3 2 2" xfId="789"/>
    <cellStyle name="40% - Énfasis3 2 3" xfId="790"/>
    <cellStyle name="40% - Énfasis3 3" xfId="158"/>
    <cellStyle name="40% - Énfasis3 3 2" xfId="791"/>
    <cellStyle name="40% - Énfasis3 4" xfId="159"/>
    <cellStyle name="40% - Énfasis4 2" xfId="160"/>
    <cellStyle name="40% - Énfasis4 2 2" xfId="792"/>
    <cellStyle name="40% - Énfasis4 2 3" xfId="793"/>
    <cellStyle name="40% - Énfasis4 3" xfId="161"/>
    <cellStyle name="40% - Énfasis4 3 2" xfId="794"/>
    <cellStyle name="40% - Énfasis4 4" xfId="162"/>
    <cellStyle name="40% - Énfasis5 2" xfId="163"/>
    <cellStyle name="40% - Énfasis5 2 2" xfId="795"/>
    <cellStyle name="40% - Énfasis5 2 3" xfId="796"/>
    <cellStyle name="40% - Énfasis5 3" xfId="164"/>
    <cellStyle name="40% - Énfasis5 3 2" xfId="797"/>
    <cellStyle name="40% - Énfasis5 4" xfId="165"/>
    <cellStyle name="40% - Énfasis6 2" xfId="166"/>
    <cellStyle name="40% - Énfasis6 2 2" xfId="798"/>
    <cellStyle name="40% - Énfasis6 2 3" xfId="799"/>
    <cellStyle name="40% - Énfasis6 3" xfId="167"/>
    <cellStyle name="40% - Énfasis6 3 2" xfId="800"/>
    <cellStyle name="40% - Énfasis6 4" xfId="168"/>
    <cellStyle name="60 % - Accent1" xfId="801"/>
    <cellStyle name="60 % - Accent2" xfId="802"/>
    <cellStyle name="60 % - Accent3" xfId="803"/>
    <cellStyle name="60 % - Accent4" xfId="804"/>
    <cellStyle name="60 % - Accent5" xfId="805"/>
    <cellStyle name="60 % - Accent6" xfId="806"/>
    <cellStyle name="60% - Accent1" xfId="25"/>
    <cellStyle name="60% - Accent1 2" xfId="169"/>
    <cellStyle name="60% - Accent1 2 2" xfId="807"/>
    <cellStyle name="60% - Accent1 2 3" xfId="808"/>
    <cellStyle name="60% - Accent1 3" xfId="485"/>
    <cellStyle name="60% - Accent1 3 2" xfId="809"/>
    <cellStyle name="60% - Accent1 4" xfId="810"/>
    <cellStyle name="60% - Accent1 5" xfId="1188"/>
    <cellStyle name="60% - Accent2" xfId="26"/>
    <cellStyle name="60% - Accent2 2" xfId="170"/>
    <cellStyle name="60% - Accent2 2 2" xfId="811"/>
    <cellStyle name="60% - Accent2 2 3" xfId="812"/>
    <cellStyle name="60% - Accent2 3" xfId="544"/>
    <cellStyle name="60% - Accent2 3 2" xfId="813"/>
    <cellStyle name="60% - Accent2 4" xfId="814"/>
    <cellStyle name="60% - Accent2 5" xfId="1189"/>
    <cellStyle name="60% - Accent3" xfId="27"/>
    <cellStyle name="60% - Accent3 2" xfId="171"/>
    <cellStyle name="60% - Accent3 2 2" xfId="815"/>
    <cellStyle name="60% - Accent3 2 3" xfId="816"/>
    <cellStyle name="60% - Accent3 3" xfId="519"/>
    <cellStyle name="60% - Accent3 3 2" xfId="817"/>
    <cellStyle name="60% - Accent3 4" xfId="818"/>
    <cellStyle name="60% - Accent3 5" xfId="1190"/>
    <cellStyle name="60% - Accent4" xfId="28"/>
    <cellStyle name="60% - Accent4 2" xfId="172"/>
    <cellStyle name="60% - Accent4 2 2" xfId="819"/>
    <cellStyle name="60% - Accent4 2 3" xfId="820"/>
    <cellStyle name="60% - Accent4 3" xfId="543"/>
    <cellStyle name="60% - Accent4 3 2" xfId="821"/>
    <cellStyle name="60% - Accent4 4" xfId="822"/>
    <cellStyle name="60% - Accent4 5" xfId="1191"/>
    <cellStyle name="60% - Accent5" xfId="29"/>
    <cellStyle name="60% - Accent5 2" xfId="173"/>
    <cellStyle name="60% - Accent5 2 2" xfId="823"/>
    <cellStyle name="60% - Accent5 2 3" xfId="824"/>
    <cellStyle name="60% - Accent5 3" xfId="489"/>
    <cellStyle name="60% - Accent5 3 2" xfId="825"/>
    <cellStyle name="60% - Accent5 4" xfId="826"/>
    <cellStyle name="60% - Accent5 5" xfId="1192"/>
    <cellStyle name="60% - Accent6" xfId="30"/>
    <cellStyle name="60% - Accent6 2" xfId="174"/>
    <cellStyle name="60% - Accent6 2 2" xfId="827"/>
    <cellStyle name="60% - Accent6 2 3" xfId="828"/>
    <cellStyle name="60% - Accent6 3" xfId="491"/>
    <cellStyle name="60% - Accent6 3 2" xfId="829"/>
    <cellStyle name="60% - Accent6 4" xfId="830"/>
    <cellStyle name="60% - Accent6 5" xfId="1193"/>
    <cellStyle name="60% - Énfasis1 2" xfId="175"/>
    <cellStyle name="60% - Énfasis1 2 2" xfId="831"/>
    <cellStyle name="60% - Énfasis1 2 3" xfId="832"/>
    <cellStyle name="60% - Énfasis1 3" xfId="176"/>
    <cellStyle name="60% - Énfasis1 3 2" xfId="833"/>
    <cellStyle name="60% - Énfasis1 4" xfId="177"/>
    <cellStyle name="60% - Énfasis2 2" xfId="178"/>
    <cellStyle name="60% - Énfasis2 2 2" xfId="834"/>
    <cellStyle name="60% - Énfasis2 2 3" xfId="835"/>
    <cellStyle name="60% - Énfasis2 3" xfId="179"/>
    <cellStyle name="60% - Énfasis2 3 2" xfId="836"/>
    <cellStyle name="60% - Énfasis2 4" xfId="180"/>
    <cellStyle name="60% - Énfasis3 2" xfId="181"/>
    <cellStyle name="60% - Énfasis3 2 2" xfId="837"/>
    <cellStyle name="60% - Énfasis3 2 3" xfId="838"/>
    <cellStyle name="60% - Énfasis3 3" xfId="182"/>
    <cellStyle name="60% - Énfasis3 3 2" xfId="839"/>
    <cellStyle name="60% - Énfasis3 4" xfId="183"/>
    <cellStyle name="60% - Énfasis4 2" xfId="184"/>
    <cellStyle name="60% - Énfasis4 2 2" xfId="840"/>
    <cellStyle name="60% - Énfasis4 2 3" xfId="841"/>
    <cellStyle name="60% - Énfasis4 3" xfId="185"/>
    <cellStyle name="60% - Énfasis4 3 2" xfId="842"/>
    <cellStyle name="60% - Énfasis4 4" xfId="186"/>
    <cellStyle name="60% - Énfasis5 2" xfId="187"/>
    <cellStyle name="60% - Énfasis5 2 2" xfId="843"/>
    <cellStyle name="60% - Énfasis5 2 3" xfId="844"/>
    <cellStyle name="60% - Énfasis5 3" xfId="188"/>
    <cellStyle name="60% - Énfasis5 3 2" xfId="845"/>
    <cellStyle name="60% - Énfasis5 4" xfId="189"/>
    <cellStyle name="60% - Énfasis6 2" xfId="190"/>
    <cellStyle name="60% - Énfasis6 2 2" xfId="846"/>
    <cellStyle name="60% - Énfasis6 2 3" xfId="847"/>
    <cellStyle name="60% - Énfasis6 3" xfId="191"/>
    <cellStyle name="60% - Énfasis6 3 2" xfId="848"/>
    <cellStyle name="60% - Énfasis6 4" xfId="192"/>
    <cellStyle name="Accent1" xfId="31"/>
    <cellStyle name="Accent1 - 20%" xfId="193"/>
    <cellStyle name="Accent1 - 20% 2" xfId="1194"/>
    <cellStyle name="Accent1 - 20% 3" xfId="1195"/>
    <cellStyle name="Accent1 - 40%" xfId="194"/>
    <cellStyle name="Accent1 - 40% 2" xfId="1196"/>
    <cellStyle name="Accent1 - 40% 3" xfId="1197"/>
    <cellStyle name="Accent1 - 60%" xfId="195"/>
    <cellStyle name="Accent1 - 60% 2" xfId="1198"/>
    <cellStyle name="Accent1 - 60% 3" xfId="1199"/>
    <cellStyle name="Accent1 2" xfId="196"/>
    <cellStyle name="Accent1 2 2" xfId="493"/>
    <cellStyle name="Accent1 2 3" xfId="849"/>
    <cellStyle name="Accent1 3" xfId="494"/>
    <cellStyle name="Accent1 3 2" xfId="850"/>
    <cellStyle name="Accent1 4" xfId="557"/>
    <cellStyle name="Accent1 5" xfId="671"/>
    <cellStyle name="Accent1 6" xfId="1200"/>
    <cellStyle name="Accent1 7" xfId="1201"/>
    <cellStyle name="Accent1 8" xfId="1202"/>
    <cellStyle name="Accent1 9" xfId="1203"/>
    <cellStyle name="Accent1_ANALISIS PARA PRESENTAR OPRET" xfId="197"/>
    <cellStyle name="Accent2" xfId="32"/>
    <cellStyle name="Accent2 - 20%" xfId="198"/>
    <cellStyle name="Accent2 - 20% 2" xfId="1204"/>
    <cellStyle name="Accent2 - 20% 3" xfId="1205"/>
    <cellStyle name="Accent2 - 40%" xfId="199"/>
    <cellStyle name="Accent2 - 40% 2" xfId="1206"/>
    <cellStyle name="Accent2 - 60%" xfId="200"/>
    <cellStyle name="Accent2 - 60% 2" xfId="1207"/>
    <cellStyle name="Accent2 2" xfId="201"/>
    <cellStyle name="Accent2 2 2" xfId="497"/>
    <cellStyle name="Accent2 2 3" xfId="851"/>
    <cellStyle name="Accent2 3" xfId="498"/>
    <cellStyle name="Accent2 3 2" xfId="852"/>
    <cellStyle name="Accent2 4" xfId="556"/>
    <cellStyle name="Accent2 5" xfId="672"/>
    <cellStyle name="Accent2 6" xfId="1208"/>
    <cellStyle name="Accent2 7" xfId="1209"/>
    <cellStyle name="Accent2 8" xfId="1210"/>
    <cellStyle name="Accent2 9" xfId="1211"/>
    <cellStyle name="Accent2_ANALISIS PARA PRESENTAR OPRET" xfId="202"/>
    <cellStyle name="Accent3" xfId="33"/>
    <cellStyle name="Accent3 - 20%" xfId="203"/>
    <cellStyle name="Accent3 - 20% 2" xfId="1212"/>
    <cellStyle name="Accent3 - 20% 3" xfId="1213"/>
    <cellStyle name="Accent3 - 40%" xfId="204"/>
    <cellStyle name="Accent3 - 40% 2" xfId="1214"/>
    <cellStyle name="Accent3 - 40% 3" xfId="1215"/>
    <cellStyle name="Accent3 - 60%" xfId="205"/>
    <cellStyle name="Accent3 - 60% 2" xfId="1216"/>
    <cellStyle name="Accent3 2" xfId="206"/>
    <cellStyle name="Accent3 2 2" xfId="500"/>
    <cellStyle name="Accent3 2 3" xfId="853"/>
    <cellStyle name="Accent3 3" xfId="501"/>
    <cellStyle name="Accent3 3 2" xfId="854"/>
    <cellStyle name="Accent3 4" xfId="555"/>
    <cellStyle name="Accent3 5" xfId="673"/>
    <cellStyle name="Accent3 6" xfId="1217"/>
    <cellStyle name="Accent3 7" xfId="1218"/>
    <cellStyle name="Accent3 8" xfId="1219"/>
    <cellStyle name="Accent3 9" xfId="1220"/>
    <cellStyle name="Accent3_ANALISIS PARA PRESENTAR OPRET" xfId="207"/>
    <cellStyle name="Accent4" xfId="34"/>
    <cellStyle name="Accent4 - 20%" xfId="208"/>
    <cellStyle name="Accent4 - 20% 2" xfId="1221"/>
    <cellStyle name="Accent4 - 20% 3" xfId="1222"/>
    <cellStyle name="Accent4 - 40%" xfId="209"/>
    <cellStyle name="Accent4 - 40% 2" xfId="1223"/>
    <cellStyle name="Accent4 - 60%" xfId="210"/>
    <cellStyle name="Accent4 - 60% 2" xfId="1224"/>
    <cellStyle name="Accent4 - 60% 3" xfId="1225"/>
    <cellStyle name="Accent4 2" xfId="211"/>
    <cellStyle name="Accent4 2 2" xfId="503"/>
    <cellStyle name="Accent4 2 3" xfId="855"/>
    <cellStyle name="Accent4 3" xfId="504"/>
    <cellStyle name="Accent4 3 2" xfId="856"/>
    <cellStyle name="Accent4 4" xfId="554"/>
    <cellStyle name="Accent4 5" xfId="674"/>
    <cellStyle name="Accent4 6" xfId="1226"/>
    <cellStyle name="Accent4 7" xfId="1227"/>
    <cellStyle name="Accent4 8" xfId="1228"/>
    <cellStyle name="Accent4 9" xfId="1229"/>
    <cellStyle name="Accent4_ANALISIS PARA PRESENTAR OPRET" xfId="212"/>
    <cellStyle name="Accent5" xfId="35"/>
    <cellStyle name="Accent5 - 20%" xfId="213"/>
    <cellStyle name="Accent5 - 20% 2" xfId="1230"/>
    <cellStyle name="Accent5 - 20% 3" xfId="1231"/>
    <cellStyle name="Accent5 - 40%" xfId="214"/>
    <cellStyle name="Accent5 - 40% 2" xfId="1232"/>
    <cellStyle name="Accent5 - 40% 3" xfId="1233"/>
    <cellStyle name="Accent5 - 60%" xfId="215"/>
    <cellStyle name="Accent5 - 60% 2" xfId="1234"/>
    <cellStyle name="Accent5 - 60% 3" xfId="1235"/>
    <cellStyle name="Accent5 2" xfId="216"/>
    <cellStyle name="Accent5_ANALISIS PARA PRESENTAR OPRET" xfId="217"/>
    <cellStyle name="Accent6" xfId="36"/>
    <cellStyle name="Accent6 - 20%" xfId="218"/>
    <cellStyle name="Accent6 - 20% 2" xfId="1236"/>
    <cellStyle name="Accent6 - 20% 3" xfId="1237"/>
    <cellStyle name="Accent6 - 40%" xfId="219"/>
    <cellStyle name="Accent6 - 40% 2" xfId="1238"/>
    <cellStyle name="Accent6 - 40% 3" xfId="1239"/>
    <cellStyle name="Accent6 - 60%" xfId="220"/>
    <cellStyle name="Accent6 - 60% 2" xfId="1240"/>
    <cellStyle name="Accent6 - 60% 3" xfId="1241"/>
    <cellStyle name="Accent6 2" xfId="221"/>
    <cellStyle name="Accent6 2 2" xfId="506"/>
    <cellStyle name="Accent6 2 3" xfId="857"/>
    <cellStyle name="Accent6 3" xfId="507"/>
    <cellStyle name="Accent6 3 2" xfId="858"/>
    <cellStyle name="Accent6 4" xfId="553"/>
    <cellStyle name="Accent6 5" xfId="675"/>
    <cellStyle name="Accent6 6" xfId="1242"/>
    <cellStyle name="Accent6 7" xfId="1243"/>
    <cellStyle name="Accent6 8" xfId="1244"/>
    <cellStyle name="Accent6 9" xfId="1245"/>
    <cellStyle name="Accent6_ANALISIS PARA PRESENTAR OPRET" xfId="222"/>
    <cellStyle name="Avertissement" xfId="859"/>
    <cellStyle name="Bad" xfId="37"/>
    <cellStyle name="Bad 2" xfId="223"/>
    <cellStyle name="Bad 2 2" xfId="512"/>
    <cellStyle name="Bad 2 3" xfId="860"/>
    <cellStyle name="Bad 3" xfId="513"/>
    <cellStyle name="Bad 3 2" xfId="861"/>
    <cellStyle name="Bad 4" xfId="862"/>
    <cellStyle name="Bad 5" xfId="1246"/>
    <cellStyle name="Buena 2" xfId="224"/>
    <cellStyle name="Buena 2 2" xfId="863"/>
    <cellStyle name="Buena 2 3" xfId="864"/>
    <cellStyle name="Buena 3" xfId="225"/>
    <cellStyle name="Buena 3 2" xfId="865"/>
    <cellStyle name="Buena 4" xfId="226"/>
    <cellStyle name="Calcul" xfId="866"/>
    <cellStyle name="Calcul 2" xfId="1247"/>
    <cellStyle name="Calcul 3" xfId="1248"/>
    <cellStyle name="Calculation" xfId="38"/>
    <cellStyle name="Calculation 2" xfId="227"/>
    <cellStyle name="Calculation 2 2" xfId="514"/>
    <cellStyle name="Calculation 2 3" xfId="867"/>
    <cellStyle name="Calculation 3" xfId="517"/>
    <cellStyle name="Calculation 3 2" xfId="868"/>
    <cellStyle name="Calculation 3 3" xfId="1249"/>
    <cellStyle name="Calculation 4" xfId="869"/>
    <cellStyle name="Calculation 5" xfId="1250"/>
    <cellStyle name="Cálculo 2" xfId="228"/>
    <cellStyle name="Cálculo 2 2" xfId="870"/>
    <cellStyle name="Cálculo 2 3" xfId="871"/>
    <cellStyle name="Cálculo 3" xfId="229"/>
    <cellStyle name="Cálculo 3 2" xfId="872"/>
    <cellStyle name="Cálculo 3 3" xfId="1251"/>
    <cellStyle name="Cálculo 4" xfId="230"/>
    <cellStyle name="Cálculo 4 2" xfId="1252"/>
    <cellStyle name="Cálculo 4 3" xfId="1253"/>
    <cellStyle name="Celda de comprobación 2" xfId="231"/>
    <cellStyle name="Celda de comprobación 2 2" xfId="873"/>
    <cellStyle name="Celda de comprobación 2 3" xfId="874"/>
    <cellStyle name="Celda de comprobación 3" xfId="232"/>
    <cellStyle name="Celda de comprobación 3 2" xfId="1254"/>
    <cellStyle name="Celda de comprobación 4" xfId="233"/>
    <cellStyle name="Celda vinculada 2" xfId="234"/>
    <cellStyle name="Celda vinculada 2 2" xfId="875"/>
    <cellStyle name="Celda vinculada 2 3" xfId="876"/>
    <cellStyle name="Celda vinculada 3" xfId="235"/>
    <cellStyle name="Celda vinculada 3 2" xfId="877"/>
    <cellStyle name="Celda vinculada 4" xfId="236"/>
    <cellStyle name="Cellule liée" xfId="878"/>
    <cellStyle name="Check Cell" xfId="39"/>
    <cellStyle name="Check Cell 2" xfId="237"/>
    <cellStyle name="Comma 10" xfId="238"/>
    <cellStyle name="Comma 11" xfId="239"/>
    <cellStyle name="Comma 12" xfId="240"/>
    <cellStyle name="Comma 13" xfId="241"/>
    <cellStyle name="Comma 2" xfId="40"/>
    <cellStyle name="Comma 2 10" xfId="667"/>
    <cellStyle name="Comma 2 11" xfId="879"/>
    <cellStyle name="Comma 2 12" xfId="1255"/>
    <cellStyle name="Comma 2 13" xfId="1256"/>
    <cellStyle name="Comma 2 2" xfId="242"/>
    <cellStyle name="Comma 2 2 2" xfId="676"/>
    <cellStyle name="Comma 2 2 3" xfId="1257"/>
    <cellStyle name="Comma 2 2 3 2" xfId="1258"/>
    <cellStyle name="Comma 2 2 4" xfId="1259"/>
    <cellStyle name="Comma 2 2 5" xfId="1260"/>
    <cellStyle name="Comma 2 3" xfId="499"/>
    <cellStyle name="Comma 2 3 2" xfId="880"/>
    <cellStyle name="Comma 2 3 3" xfId="1261"/>
    <cellStyle name="Comma 2 3 3 2" xfId="1262"/>
    <cellStyle name="Comma 2 3 4" xfId="1263"/>
    <cellStyle name="Comma 2 3 5" xfId="1264"/>
    <cellStyle name="Comma 2 4" xfId="881"/>
    <cellStyle name="Comma 2 4 2" xfId="1265"/>
    <cellStyle name="Comma 2 4 3" xfId="1266"/>
    <cellStyle name="Comma 2 4 4" xfId="1267"/>
    <cellStyle name="Comma 2 4 5" xfId="1268"/>
    <cellStyle name="Comma 2 4 6" xfId="1269"/>
    <cellStyle name="Comma 2 5" xfId="882"/>
    <cellStyle name="Comma 2 5 2" xfId="1270"/>
    <cellStyle name="Comma 2 5 3" xfId="1271"/>
    <cellStyle name="Comma 2 5 4" xfId="1272"/>
    <cellStyle name="Comma 2 5 5" xfId="1273"/>
    <cellStyle name="Comma 2 5 6" xfId="1274"/>
    <cellStyle name="Comma 2 6" xfId="883"/>
    <cellStyle name="Comma 2 7" xfId="884"/>
    <cellStyle name="Comma 2 8" xfId="885"/>
    <cellStyle name="Comma 2 9" xfId="886"/>
    <cellStyle name="Comma 3" xfId="41"/>
    <cellStyle name="Comma 3 2" xfId="243"/>
    <cellStyle name="Comma 3 2 2" xfId="552"/>
    <cellStyle name="Comma 3 2 3" xfId="705"/>
    <cellStyle name="Comma 3 2 4" xfId="887"/>
    <cellStyle name="Comma 3 3" xfId="677"/>
    <cellStyle name="Comma 3 3 2" xfId="1275"/>
    <cellStyle name="Comma 3 4" xfId="888"/>
    <cellStyle name="Comma 3 5" xfId="1276"/>
    <cellStyle name="Comma 3 6" xfId="1277"/>
    <cellStyle name="Comma 3_Adicional No. 1  Edificio Biblioteca y Verja y parqueos  Universidad ITECO" xfId="244"/>
    <cellStyle name="Comma 4" xfId="245"/>
    <cellStyle name="Comma 4 2" xfId="246"/>
    <cellStyle name="Comma 4 3" xfId="1278"/>
    <cellStyle name="Comma 4_Presupuesto_remodelacion vivienda en cancino pe" xfId="247"/>
    <cellStyle name="Comma 5" xfId="248"/>
    <cellStyle name="Comma 5 2" xfId="1279"/>
    <cellStyle name="Comma 6" xfId="249"/>
    <cellStyle name="Comma 6 2" xfId="1280"/>
    <cellStyle name="Comma 7" xfId="250"/>
    <cellStyle name="Comma 7 2" xfId="1281"/>
    <cellStyle name="Comma 8" xfId="251"/>
    <cellStyle name="Comma 8 2" xfId="1282"/>
    <cellStyle name="Comma 8 2 2" xfId="1283"/>
    <cellStyle name="Comma 8 3" xfId="1284"/>
    <cellStyle name="Comma 9" xfId="252"/>
    <cellStyle name="Comma_ACUEDUCTO DE  PADRE LAS CASAS" xfId="42"/>
    <cellStyle name="Commentaire" xfId="889"/>
    <cellStyle name="Commentaire 2" xfId="1285"/>
    <cellStyle name="Commentaire 3" xfId="1286"/>
    <cellStyle name="Currency 2" xfId="253"/>
    <cellStyle name="Currency 2 2" xfId="890"/>
    <cellStyle name="Currency 2 3" xfId="1287"/>
    <cellStyle name="Currency 3" xfId="891"/>
    <cellStyle name="Currency 3 2" xfId="892"/>
    <cellStyle name="Currency 3 3" xfId="1288"/>
    <cellStyle name="Currency 3_APU CIVIL WORKS ACUEDUCTO PERAVIA_source" xfId="893"/>
    <cellStyle name="Currency 4" xfId="894"/>
    <cellStyle name="Currency 4 2" xfId="1289"/>
    <cellStyle name="Currency_Construccion Edificio Aulas No.1 Centroa Regional UASD, Mao" xfId="254"/>
    <cellStyle name="Diseño" xfId="1159"/>
    <cellStyle name="Emphasis 1" xfId="255"/>
    <cellStyle name="Emphasis 1 2" xfId="1290"/>
    <cellStyle name="Emphasis 2" xfId="256"/>
    <cellStyle name="Emphasis 2 2" xfId="1291"/>
    <cellStyle name="Emphasis 2 3" xfId="1292"/>
    <cellStyle name="Emphasis 3" xfId="257"/>
    <cellStyle name="Emphasis 3 2" xfId="1293"/>
    <cellStyle name="Encabezado 1" xfId="895"/>
    <cellStyle name="Encabezado 2" xfId="896"/>
    <cellStyle name="Encabezado 4 2" xfId="258"/>
    <cellStyle name="Encabezado 4 2 2" xfId="897"/>
    <cellStyle name="Encabezado 4 2 3" xfId="898"/>
    <cellStyle name="Encabezado 4 3" xfId="259"/>
    <cellStyle name="Encabezado 4 3 2" xfId="899"/>
    <cellStyle name="Encabezado 4 4" xfId="260"/>
    <cellStyle name="Énfasis 1" xfId="261"/>
    <cellStyle name="Énfasis 2" xfId="262"/>
    <cellStyle name="Énfasis 3" xfId="263"/>
    <cellStyle name="Énfasis1 - 20%" xfId="264"/>
    <cellStyle name="Énfasis1 - 40%" xfId="265"/>
    <cellStyle name="Énfasis1 - 60%" xfId="266"/>
    <cellStyle name="Énfasis1 2" xfId="267"/>
    <cellStyle name="Énfasis1 2 2" xfId="900"/>
    <cellStyle name="Énfasis1 2 3" xfId="901"/>
    <cellStyle name="Énfasis1 3" xfId="268"/>
    <cellStyle name="Énfasis1 3 2" xfId="902"/>
    <cellStyle name="Énfasis1 4" xfId="269"/>
    <cellStyle name="Énfasis2 - 20%" xfId="270"/>
    <cellStyle name="Énfasis2 - 40%" xfId="271"/>
    <cellStyle name="Énfasis2 - 60%" xfId="272"/>
    <cellStyle name="Énfasis2 2" xfId="273"/>
    <cellStyle name="Énfasis2 2 2" xfId="903"/>
    <cellStyle name="Énfasis2 2 3" xfId="904"/>
    <cellStyle name="Énfasis2 3" xfId="274"/>
    <cellStyle name="Énfasis2 3 2" xfId="905"/>
    <cellStyle name="Énfasis2 4" xfId="275"/>
    <cellStyle name="Énfasis3 - 20%" xfId="276"/>
    <cellStyle name="Énfasis3 - 40%" xfId="277"/>
    <cellStyle name="Énfasis3 - 60%" xfId="278"/>
    <cellStyle name="Énfasis3 2" xfId="279"/>
    <cellStyle name="Énfasis3 2 2" xfId="906"/>
    <cellStyle name="Énfasis3 2 3" xfId="907"/>
    <cellStyle name="Énfasis3 3" xfId="280"/>
    <cellStyle name="Énfasis3 3 2" xfId="908"/>
    <cellStyle name="Énfasis3 4" xfId="281"/>
    <cellStyle name="Énfasis4 - 20%" xfId="282"/>
    <cellStyle name="Énfasis4 - 40%" xfId="283"/>
    <cellStyle name="Énfasis4 - 60%" xfId="284"/>
    <cellStyle name="Énfasis4 2" xfId="285"/>
    <cellStyle name="Énfasis4 2 2" xfId="909"/>
    <cellStyle name="Énfasis4 2 3" xfId="910"/>
    <cellStyle name="Énfasis4 3" xfId="286"/>
    <cellStyle name="Énfasis4 3 2" xfId="911"/>
    <cellStyle name="Énfasis4 4" xfId="287"/>
    <cellStyle name="Énfasis5 - 20%" xfId="288"/>
    <cellStyle name="Énfasis5 - 40%" xfId="289"/>
    <cellStyle name="Énfasis5 - 60%" xfId="290"/>
    <cellStyle name="Énfasis5 2" xfId="291"/>
    <cellStyle name="Énfasis5 2 2" xfId="912"/>
    <cellStyle name="Énfasis5 2 3" xfId="913"/>
    <cellStyle name="Énfasis5 3" xfId="292"/>
    <cellStyle name="Énfasis5 3 2" xfId="1294"/>
    <cellStyle name="Énfasis5 4" xfId="293"/>
    <cellStyle name="Énfasis6 - 20%" xfId="294"/>
    <cellStyle name="Énfasis6 - 40%" xfId="295"/>
    <cellStyle name="Énfasis6 - 60%" xfId="296"/>
    <cellStyle name="Énfasis6 2" xfId="297"/>
    <cellStyle name="Énfasis6 2 2" xfId="914"/>
    <cellStyle name="Énfasis6 2 3" xfId="915"/>
    <cellStyle name="Énfasis6 3" xfId="298"/>
    <cellStyle name="Énfasis6 3 2" xfId="916"/>
    <cellStyle name="Énfasis6 4" xfId="299"/>
    <cellStyle name="Entrada 2" xfId="300"/>
    <cellStyle name="Entrada 2 2" xfId="917"/>
    <cellStyle name="Entrada 2 3" xfId="918"/>
    <cellStyle name="Entrada 3" xfId="301"/>
    <cellStyle name="Entrada 3 2" xfId="919"/>
    <cellStyle name="Entrada 3 3" xfId="1295"/>
    <cellStyle name="Entrada 4" xfId="302"/>
    <cellStyle name="Entrada 4 2" xfId="1296"/>
    <cellStyle name="Entrada 4 3" xfId="1297"/>
    <cellStyle name="Entrée" xfId="920"/>
    <cellStyle name="Entrée 2" xfId="1298"/>
    <cellStyle name="Entrée 3" xfId="1299"/>
    <cellStyle name="Euro" xfId="43"/>
    <cellStyle name="Euro 10" xfId="921"/>
    <cellStyle name="Euro 11" xfId="922"/>
    <cellStyle name="Euro 12" xfId="923"/>
    <cellStyle name="Euro 2" xfId="44"/>
    <cellStyle name="Euro 2 2" xfId="303"/>
    <cellStyle name="Euro 2 2 2" xfId="558"/>
    <cellStyle name="Euro 2 3" xfId="924"/>
    <cellStyle name="Euro 2 3 2" xfId="1300"/>
    <cellStyle name="Euro 2 4" xfId="1301"/>
    <cellStyle name="Euro 2 5" xfId="1302"/>
    <cellStyle name="Euro 3" xfId="304"/>
    <cellStyle name="Euro 3 2" xfId="559"/>
    <cellStyle name="Euro 3 2 2" xfId="925"/>
    <cellStyle name="Euro 3 3" xfId="1303"/>
    <cellStyle name="Euro 4" xfId="305"/>
    <cellStyle name="Euro 4 2" xfId="560"/>
    <cellStyle name="Euro 5" xfId="926"/>
    <cellStyle name="Euro 5 2" xfId="927"/>
    <cellStyle name="Euro 5 3" xfId="928"/>
    <cellStyle name="Euro 6" xfId="929"/>
    <cellStyle name="Euro 6 2" xfId="930"/>
    <cellStyle name="Euro 7" xfId="931"/>
    <cellStyle name="Euro 7 2" xfId="932"/>
    <cellStyle name="Euro 7 3" xfId="933"/>
    <cellStyle name="Euro 8" xfId="934"/>
    <cellStyle name="Euro 8 2" xfId="935"/>
    <cellStyle name="Euro 9" xfId="936"/>
    <cellStyle name="Euro 9 2" xfId="937"/>
    <cellStyle name="Euro_09 red distribucion ondina y las malvinas y correccion averias, ac. hato mayor" xfId="938"/>
    <cellStyle name="Excel Built-in Comma" xfId="306"/>
    <cellStyle name="Excel Built-in Normal" xfId="307"/>
    <cellStyle name="Explanatory Text" xfId="45"/>
    <cellStyle name="Explanatory Text 2" xfId="308"/>
    <cellStyle name="F2" xfId="46"/>
    <cellStyle name="F2 2" xfId="561"/>
    <cellStyle name="F2_act 102-11 al 46-11 REH OT, EST BOM, PT Y DR AC CASTILLO LOS CAFES" xfId="562"/>
    <cellStyle name="F3" xfId="47"/>
    <cellStyle name="F3 2" xfId="563"/>
    <cellStyle name="F3_act 102-11 al 46-11 REH OT, EST BOM, PT Y DR AC CASTILLO LOS CAFES" xfId="564"/>
    <cellStyle name="F4" xfId="48"/>
    <cellStyle name="F4 2" xfId="565"/>
    <cellStyle name="F4_act 102-11 al 46-11 REH OT, EST BOM, PT Y DR AC CASTILLO LOS CAFES" xfId="566"/>
    <cellStyle name="F5" xfId="49"/>
    <cellStyle name="F5 2" xfId="567"/>
    <cellStyle name="F5_act 102-11 al 46-11 REH OT, EST BOM, PT Y DR AC CASTILLO LOS CAFES" xfId="568"/>
    <cellStyle name="F6" xfId="50"/>
    <cellStyle name="F6 2" xfId="569"/>
    <cellStyle name="F6_act 102-11 al 46-11 REH OT, EST BOM, PT Y DR AC CASTILLO LOS CAFES" xfId="570"/>
    <cellStyle name="F7" xfId="51"/>
    <cellStyle name="F7 2" xfId="571"/>
    <cellStyle name="F7_act 102-11 al 46-11 REH OT, EST BOM, PT Y DR AC CASTILLO LOS CAFES" xfId="572"/>
    <cellStyle name="F8" xfId="52"/>
    <cellStyle name="F8 2" xfId="573"/>
    <cellStyle name="F8_act 102-11 al 46-11 REH OT, EST BOM, PT Y DR AC CASTILLO LOS CAFES" xfId="574"/>
    <cellStyle name="Fecha" xfId="939"/>
    <cellStyle name="Fijo" xfId="940"/>
    <cellStyle name="Fixed" xfId="941"/>
    <cellStyle name="Followed Hyperlink" xfId="309"/>
    <cellStyle name="Good" xfId="53"/>
    <cellStyle name="Good 2" xfId="310"/>
    <cellStyle name="Good 2 2" xfId="575"/>
    <cellStyle name="Good 2 3" xfId="942"/>
    <cellStyle name="Good 3" xfId="576"/>
    <cellStyle name="Good 3 2" xfId="943"/>
    <cellStyle name="Good 4" xfId="944"/>
    <cellStyle name="Heading 1" xfId="54"/>
    <cellStyle name="Heading 1 2" xfId="311"/>
    <cellStyle name="Heading 1 2 2" xfId="577"/>
    <cellStyle name="Heading 1 2 3" xfId="945"/>
    <cellStyle name="Heading 1 3" xfId="578"/>
    <cellStyle name="Heading 1 3 2" xfId="946"/>
    <cellStyle name="Heading 1 4" xfId="947"/>
    <cellStyle name="Heading 1 5" xfId="1304"/>
    <cellStyle name="Heading 2" xfId="55"/>
    <cellStyle name="Heading 2 2" xfId="312"/>
    <cellStyle name="Heading 2 2 2" xfId="580"/>
    <cellStyle name="Heading 2 2 3" xfId="948"/>
    <cellStyle name="Heading 2 3" xfId="581"/>
    <cellStyle name="Heading 2 3 2" xfId="949"/>
    <cellStyle name="Heading 2 4" xfId="950"/>
    <cellStyle name="Heading 2 5" xfId="1305"/>
    <cellStyle name="Heading 3" xfId="56"/>
    <cellStyle name="Heading 3 2" xfId="313"/>
    <cellStyle name="Heading 3 2 2" xfId="951"/>
    <cellStyle name="Heading 3 2 3" xfId="952"/>
    <cellStyle name="Heading 3 3" xfId="582"/>
    <cellStyle name="Heading 3 3 2" xfId="953"/>
    <cellStyle name="Heading 3 4" xfId="954"/>
    <cellStyle name="Heading 3 5" xfId="1306"/>
    <cellStyle name="Heading 4" xfId="57"/>
    <cellStyle name="Heading 4 2" xfId="314"/>
    <cellStyle name="Heading 4 2 2" xfId="955"/>
    <cellStyle name="Heading 4 2 3" xfId="956"/>
    <cellStyle name="Heading 4 3" xfId="583"/>
    <cellStyle name="Heading 4 3 2" xfId="957"/>
    <cellStyle name="Heading 4 4" xfId="958"/>
    <cellStyle name="Heading1" xfId="959"/>
    <cellStyle name="Heading2" xfId="960"/>
    <cellStyle name="Hipervínculo 2" xfId="961"/>
    <cellStyle name="Hipervínculo visitado 2" xfId="315"/>
    <cellStyle name="Hyperlink" xfId="316"/>
    <cellStyle name="Incorrecto 2" xfId="317"/>
    <cellStyle name="Incorrecto 2 2" xfId="962"/>
    <cellStyle name="Incorrecto 2 3" xfId="963"/>
    <cellStyle name="Incorrecto 3" xfId="318"/>
    <cellStyle name="Incorrecto 3 2" xfId="964"/>
    <cellStyle name="Incorrecto 4" xfId="319"/>
    <cellStyle name="Input" xfId="58"/>
    <cellStyle name="Input 2" xfId="320"/>
    <cellStyle name="Input 2 2" xfId="584"/>
    <cellStyle name="Input 2 3" xfId="965"/>
    <cellStyle name="Input 3" xfId="585"/>
    <cellStyle name="Input 3 2" xfId="966"/>
    <cellStyle name="Input 4" xfId="967"/>
    <cellStyle name="Insatisfaisant" xfId="968"/>
    <cellStyle name="Linked Cell" xfId="59"/>
    <cellStyle name="Linked Cell 2" xfId="321"/>
    <cellStyle name="Linked Cell 2 2" xfId="586"/>
    <cellStyle name="Linked Cell 2 3" xfId="969"/>
    <cellStyle name="Linked Cell 3" xfId="587"/>
    <cellStyle name="Linked Cell 3 2" xfId="970"/>
    <cellStyle name="Linked Cell 4" xfId="971"/>
    <cellStyle name="Millares" xfId="1" builtinId="3"/>
    <cellStyle name="Millares [0] 2" xfId="972"/>
    <cellStyle name="Millares [0] 3" xfId="1307"/>
    <cellStyle name="Millares [0] 5" xfId="1308"/>
    <cellStyle name="Millares 10" xfId="322"/>
    <cellStyle name="Millares 10 2" xfId="323"/>
    <cellStyle name="Millares 10 2 2" xfId="487"/>
    <cellStyle name="Millares 10 2 2 2" xfId="690"/>
    <cellStyle name="Millares 10 2 3" xfId="683"/>
    <cellStyle name="Millares 10 2 4" xfId="1143"/>
    <cellStyle name="Millares 10 3" xfId="490"/>
    <cellStyle name="Millares 10 4" xfId="668"/>
    <cellStyle name="Millares 10 5" xfId="695"/>
    <cellStyle name="Millares 10 6" xfId="1309"/>
    <cellStyle name="Millares 11" xfId="324"/>
    <cellStyle name="Millares 11 2" xfId="325"/>
    <cellStyle name="Millares 11 2 2" xfId="973"/>
    <cellStyle name="Millares 11 3" xfId="534"/>
    <cellStyle name="Millares 11 3 2" xfId="1310"/>
    <cellStyle name="Millares 11 4" xfId="1311"/>
    <cellStyle name="Millares 12" xfId="60"/>
    <cellStyle name="Millares 12 2" xfId="974"/>
    <cellStyle name="Millares 12 2 2" xfId="709"/>
    <cellStyle name="Millares 12 3" xfId="975"/>
    <cellStyle name="Millares 13" xfId="326"/>
    <cellStyle name="Millares 13 2" xfId="327"/>
    <cellStyle name="Millares 13 3" xfId="1160"/>
    <cellStyle name="Millares 14" xfId="328"/>
    <cellStyle name="Millares 14 2" xfId="666"/>
    <cellStyle name="Millares 15" xfId="329"/>
    <cellStyle name="Millares 15 2" xfId="1312"/>
    <cellStyle name="Millares 16" xfId="330"/>
    <cellStyle name="Millares 16 2" xfId="1313"/>
    <cellStyle name="Millares 17" xfId="331"/>
    <cellStyle name="Millares 17 2" xfId="1314"/>
    <cellStyle name="Millares 18" xfId="332"/>
    <cellStyle name="Millares 18 2" xfId="1315"/>
    <cellStyle name="Millares 19" xfId="333"/>
    <cellStyle name="Millares 19 2" xfId="1316"/>
    <cellStyle name="Millares 2" xfId="61"/>
    <cellStyle name="Millares 2 10" xfId="334"/>
    <cellStyle name="Millares 2 11" xfId="335"/>
    <cellStyle name="Millares 2 11 2" xfId="976"/>
    <cellStyle name="Millares 2 12" xfId="977"/>
    <cellStyle name="Millares 2 2" xfId="62"/>
    <cellStyle name="Millares 2 2 2" xfId="63"/>
    <cellStyle name="Millares 2 2 2 2" xfId="588"/>
    <cellStyle name="Millares 2 2 2 2 2" xfId="706"/>
    <cellStyle name="Millares 2 2 2 3" xfId="518"/>
    <cellStyle name="Millares 2 2 2 4" xfId="336"/>
    <cellStyle name="Millares 2 2 2 5" xfId="681"/>
    <cellStyle name="Millares 2 2 3" xfId="64"/>
    <cellStyle name="Millares 2 2 3 2" xfId="978"/>
    <cellStyle name="Millares 2 2 3 3" xfId="979"/>
    <cellStyle name="Millares 2 2 3 4" xfId="980"/>
    <cellStyle name="Millares 2 2 3 5" xfId="981"/>
    <cellStyle name="Millares 2 2 4" xfId="505"/>
    <cellStyle name="Millares 2 2 4 2" xfId="982"/>
    <cellStyle name="Millares 2 2 5" xfId="983"/>
    <cellStyle name="Millares 2 2 5 2" xfId="984"/>
    <cellStyle name="Millares 2 2 6" xfId="713"/>
    <cellStyle name="Millares 2 2 6 2" xfId="985"/>
    <cellStyle name="Millares 2 2 7" xfId="986"/>
    <cellStyle name="Millares 2 2_304-12 medidores SAN CRISTOBAL" xfId="987"/>
    <cellStyle name="Millares 2 3" xfId="65"/>
    <cellStyle name="Millares 2 3 2" xfId="104"/>
    <cellStyle name="Millares 2 3 2 2" xfId="590"/>
    <cellStyle name="Millares 2 3 2 2 2" xfId="1317"/>
    <cellStyle name="Millares 2 3 2 3" xfId="1318"/>
    <cellStyle name="Millares 2 3 3" xfId="589"/>
    <cellStyle name="Millares 2 3 4" xfId="988"/>
    <cellStyle name="Millares 2 3 5" xfId="989"/>
    <cellStyle name="Millares 2 3 6" xfId="990"/>
    <cellStyle name="Millares 2 4" xfId="103"/>
    <cellStyle name="Millares 2 4 2" xfId="591"/>
    <cellStyle name="Millares 2 4 2 2" xfId="1319"/>
    <cellStyle name="Millares 2 4 3" xfId="991"/>
    <cellStyle name="Millares 2 4 4" xfId="992"/>
    <cellStyle name="Millares 2 4 5" xfId="993"/>
    <cellStyle name="Millares 2 5" xfId="66"/>
    <cellStyle name="Millares 2 5 2" xfId="592"/>
    <cellStyle name="Millares 2 5 3" xfId="994"/>
    <cellStyle name="Millares 2 6" xfId="593"/>
    <cellStyle name="Millares 2 6 2" xfId="995"/>
    <cellStyle name="Millares 2 7" xfId="996"/>
    <cellStyle name="Millares 2 8" xfId="997"/>
    <cellStyle name="Millares 2 9" xfId="998"/>
    <cellStyle name="Millares 2_111-12 ac neyba zona alta" xfId="67"/>
    <cellStyle name="Millares 20" xfId="1320"/>
    <cellStyle name="Millares 21" xfId="1321"/>
    <cellStyle name="Millares 22" xfId="1322"/>
    <cellStyle name="Millares 23" xfId="1323"/>
    <cellStyle name="Millares 23 2" xfId="1324"/>
    <cellStyle name="Millares 24" xfId="1325"/>
    <cellStyle name="Millares 24 2" xfId="1326"/>
    <cellStyle name="Millares 25" xfId="1327"/>
    <cellStyle name="Millares 25 2" xfId="1328"/>
    <cellStyle name="Millares 26" xfId="1329"/>
    <cellStyle name="Millares 26 2" xfId="1330"/>
    <cellStyle name="Millares 27" xfId="1331"/>
    <cellStyle name="Millares 28" xfId="1332"/>
    <cellStyle name="Millares 29" xfId="1333"/>
    <cellStyle name="Millares 3" xfId="7"/>
    <cellStyle name="Millares 3 10" xfId="999"/>
    <cellStyle name="Millares 3 11" xfId="707"/>
    <cellStyle name="Millares 3 12" xfId="1000"/>
    <cellStyle name="Millares 3 2" xfId="12"/>
    <cellStyle name="Millares 3 2 2" xfId="337"/>
    <cellStyle name="Millares 3 2 2 2" xfId="595"/>
    <cellStyle name="Millares 3 2 2 3" xfId="1001"/>
    <cellStyle name="Millares 3 2 3" xfId="594"/>
    <cellStyle name="Millares 3 2 3 2" xfId="1002"/>
    <cellStyle name="Millares 3 2 4" xfId="486"/>
    <cellStyle name="Millares 3 2 5" xfId="1003"/>
    <cellStyle name="Millares 3 3" xfId="8"/>
    <cellStyle name="Millares 3 3 2" xfId="105"/>
    <cellStyle name="Millares 3 3 2 2" xfId="596"/>
    <cellStyle name="Millares 3 3 2 2 2" xfId="714"/>
    <cellStyle name="Millares 3 3 2 3" xfId="1004"/>
    <cellStyle name="Millares 3 3 2 3 2" xfId="684"/>
    <cellStyle name="Millares 3 3 2 4" xfId="700"/>
    <cellStyle name="Millares 3 3 3" xfId="106"/>
    <cellStyle name="Millares 3 3 3 2" xfId="1005"/>
    <cellStyle name="Millares 3 3 4" xfId="488"/>
    <cellStyle name="Millares 3 3 5" xfId="1006"/>
    <cellStyle name="Millares 3 3 6" xfId="703"/>
    <cellStyle name="Millares 3 4" xfId="338"/>
    <cellStyle name="Millares 3 4 2" xfId="597"/>
    <cellStyle name="Millares 3 4 3" xfId="1334"/>
    <cellStyle name="Millares 3 5" xfId="339"/>
    <cellStyle name="Millares 3 5 2" xfId="508"/>
    <cellStyle name="Millares 3 5 3" xfId="598"/>
    <cellStyle name="Millares 3 6" xfId="496"/>
    <cellStyle name="Millares 3 7" xfId="685"/>
    <cellStyle name="Millares 3 7 2" xfId="1335"/>
    <cellStyle name="Millares 3 8" xfId="1007"/>
    <cellStyle name="Millares 3 9" xfId="1008"/>
    <cellStyle name="Millares 3_111-12 ac neyba zona alta" xfId="68"/>
    <cellStyle name="Millares 30" xfId="1336"/>
    <cellStyle name="Millares 31" xfId="1337"/>
    <cellStyle name="Millares 32" xfId="1338"/>
    <cellStyle name="Millares 33" xfId="1339"/>
    <cellStyle name="Millares 34" xfId="1340"/>
    <cellStyle name="Millares 35" xfId="1341"/>
    <cellStyle name="Millares 36" xfId="1342"/>
    <cellStyle name="Millares 37" xfId="1343"/>
    <cellStyle name="Millares 38" xfId="1344"/>
    <cellStyle name="Millares 4" xfId="69"/>
    <cellStyle name="Millares 4 2" xfId="107"/>
    <cellStyle name="Millares 4 2 2" xfId="340"/>
    <cellStyle name="Millares 4 2 2 2" xfId="510"/>
    <cellStyle name="Millares 4 2 3" xfId="1009"/>
    <cellStyle name="Millares 4 2 4" xfId="1345"/>
    <cellStyle name="Millares 4 3" xfId="341"/>
    <cellStyle name="Millares 4 3 2" xfId="342"/>
    <cellStyle name="Millares 4 3 2 2" xfId="1346"/>
    <cellStyle name="Millares 4 3 3" xfId="599"/>
    <cellStyle name="Millares 4 4" xfId="343"/>
    <cellStyle name="Millares 4 4 2" xfId="1010"/>
    <cellStyle name="Millares 4 4 3" xfId="1011"/>
    <cellStyle name="Millares 4 5" xfId="344"/>
    <cellStyle name="Millares 4 5 2" xfId="1012"/>
    <cellStyle name="Millares 4 6" xfId="511"/>
    <cellStyle name="Millares 4 7" xfId="509"/>
    <cellStyle name="Millares 4_304-12 medidores SAN CRISTOBAL" xfId="1013"/>
    <cellStyle name="Millares 5" xfId="70"/>
    <cellStyle name="Millares 5 2" xfId="71"/>
    <cellStyle name="Millares 5 2 2" xfId="72"/>
    <cellStyle name="Millares 5 2 3" xfId="527"/>
    <cellStyle name="Millares 5 2 4" xfId="1014"/>
    <cellStyle name="Millares 5 2 5" xfId="1015"/>
    <cellStyle name="Millares 5 2 6" xfId="1016"/>
    <cellStyle name="Millares 5 2 7" xfId="1017"/>
    <cellStyle name="Millares 5 2 8" xfId="711"/>
    <cellStyle name="Millares 5 2 9" xfId="1018"/>
    <cellStyle name="Millares 5 3" xfId="108"/>
    <cellStyle name="Millares 5 3 2" xfId="109"/>
    <cellStyle name="Millares 5 3 2 2" xfId="1347"/>
    <cellStyle name="Millares 5 3 3" xfId="601"/>
    <cellStyle name="Millares 5 3 3 2" xfId="712"/>
    <cellStyle name="Millares 5 3 4" xfId="1019"/>
    <cellStyle name="Millares 5 3 5" xfId="1020"/>
    <cellStyle name="Millares 5 4" xfId="102"/>
    <cellStyle name="Millares 5 4 2" xfId="542"/>
    <cellStyle name="Millares 5 4 3" xfId="654"/>
    <cellStyle name="Millares 5 5" xfId="600"/>
    <cellStyle name="Millares 5 6" xfId="495"/>
    <cellStyle name="Millares 5 7" xfId="1021"/>
    <cellStyle name="Millares 5_Requerimientos Generales" xfId="1022"/>
    <cellStyle name="Millares 6" xfId="73"/>
    <cellStyle name="Millares 6 2" xfId="345"/>
    <cellStyle name="Millares 6 2 2" xfId="603"/>
    <cellStyle name="Millares 6 2 2 2" xfId="1486"/>
    <cellStyle name="Millares 6 3" xfId="602"/>
    <cellStyle name="Millares 6 3 2" xfId="1023"/>
    <cellStyle name="Millares 6 4" xfId="492"/>
    <cellStyle name="Millares 6 4 2" xfId="1024"/>
    <cellStyle name="Millares 6 5" xfId="1025"/>
    <cellStyle name="Millares 6 6" xfId="1026"/>
    <cellStyle name="Millares 7" xfId="74"/>
    <cellStyle name="Millares 7 2" xfId="346"/>
    <cellStyle name="Millares 7 2 2" xfId="523"/>
    <cellStyle name="Millares 7 2 2 2" xfId="1146"/>
    <cellStyle name="Millares 7 2 3" xfId="1348"/>
    <cellStyle name="Millares 7 2 4" xfId="1349"/>
    <cellStyle name="Millares 7 2 5" xfId="1350"/>
    <cellStyle name="Millares 7 2 6" xfId="1351"/>
    <cellStyle name="Millares 7 2 7" xfId="1352"/>
    <cellStyle name="Millares 7 2 8" xfId="1353"/>
    <cellStyle name="Millares 7 2 9" xfId="1354"/>
    <cellStyle name="Millares 7 3" xfId="347"/>
    <cellStyle name="Millares 7 3 2" xfId="1355"/>
    <cellStyle name="Millares 7 3 3" xfId="1356"/>
    <cellStyle name="Millares 7 4" xfId="604"/>
    <cellStyle name="Millares 7 5" xfId="1027"/>
    <cellStyle name="Millares 7 6" xfId="348"/>
    <cellStyle name="Millares 8" xfId="110"/>
    <cellStyle name="Millares 8 2" xfId="349"/>
    <cellStyle name="Millares 8 2 2" xfId="350"/>
    <cellStyle name="Millares 8 2 3" xfId="1357"/>
    <cellStyle name="Millares 8 3" xfId="546"/>
    <cellStyle name="Millares 8 3 2" xfId="1028"/>
    <cellStyle name="Millares 8 4" xfId="655"/>
    <cellStyle name="Millares 8 5" xfId="351"/>
    <cellStyle name="Millares 8 6" xfId="1029"/>
    <cellStyle name="Millares 8 7" xfId="1030"/>
    <cellStyle name="Millares 9" xfId="119"/>
    <cellStyle name="Millares 9 2" xfId="352"/>
    <cellStyle name="Millares 9 2 2" xfId="353"/>
    <cellStyle name="Millares 9 2 3" xfId="545"/>
    <cellStyle name="Millares 9 2 3 2" xfId="704"/>
    <cellStyle name="Millares 9 2 4" xfId="670"/>
    <cellStyle name="Millares 9 3" xfId="354"/>
    <cellStyle name="Millares 9 4" xfId="355"/>
    <cellStyle name="Millares 9 5" xfId="605"/>
    <cellStyle name="Millares_NUEVO FORMATO DE PRESUPUESTOS" xfId="679"/>
    <cellStyle name="Millares_PRESUPUESTO" xfId="1172"/>
    <cellStyle name="Moeda [0]_MATSUBCAJ" xfId="1031"/>
    <cellStyle name="Moeda_MATSUBCAJ" xfId="1032"/>
    <cellStyle name="Moneda [0] 2" xfId="356"/>
    <cellStyle name="Moneda [0] 3" xfId="1358"/>
    <cellStyle name="Moneda 10" xfId="1359"/>
    <cellStyle name="Moneda 11" xfId="1360"/>
    <cellStyle name="Moneda 12" xfId="1361"/>
    <cellStyle name="Moneda 18" xfId="1362"/>
    <cellStyle name="Moneda 2" xfId="75"/>
    <cellStyle name="Moneda 2 2" xfId="357"/>
    <cellStyle name="Moneda 2 2 2" xfId="358"/>
    <cellStyle name="Moneda 2 2 2 2" xfId="1363"/>
    <cellStyle name="Moneda 2 2 3" xfId="359"/>
    <cellStyle name="Moneda 2 2 4" xfId="360"/>
    <cellStyle name="Moneda 2 2 5" xfId="607"/>
    <cellStyle name="Moneda 2 3" xfId="361"/>
    <cellStyle name="Moneda 2 3 2" xfId="1364"/>
    <cellStyle name="Moneda 2 4" xfId="362"/>
    <cellStyle name="Moneda 2 4 2" xfId="1365"/>
    <cellStyle name="Moneda 2 5" xfId="606"/>
    <cellStyle name="Moneda 2 6" xfId="1366"/>
    <cellStyle name="Moneda 2 7" xfId="1367"/>
    <cellStyle name="Moneda 2 8" xfId="1368"/>
    <cellStyle name="Moneda 2_304-12 medidores SAN CRISTOBAL" xfId="1033"/>
    <cellStyle name="Moneda 3" xfId="363"/>
    <cellStyle name="Moneda 3 2" xfId="364"/>
    <cellStyle name="Moneda 3 2 2" xfId="1369"/>
    <cellStyle name="Moneda 3 3" xfId="365"/>
    <cellStyle name="Moneda 3 4" xfId="608"/>
    <cellStyle name="Moneda 4" xfId="366"/>
    <cellStyle name="Moneda 4 2" xfId="367"/>
    <cellStyle name="Moneda 4 3" xfId="1370"/>
    <cellStyle name="Moneda 5" xfId="368"/>
    <cellStyle name="Moneda 5 2" xfId="1034"/>
    <cellStyle name="Moneda 5 3" xfId="1371"/>
    <cellStyle name="Moneda 6" xfId="369"/>
    <cellStyle name="Moneda 6 2" xfId="696"/>
    <cellStyle name="Moneda 6 3" xfId="1372"/>
    <cellStyle name="Moneda 7" xfId="370"/>
    <cellStyle name="Moneda 7 2" xfId="371"/>
    <cellStyle name="Moneda 8" xfId="1373"/>
    <cellStyle name="Moneda 9" xfId="1374"/>
    <cellStyle name="Moneda0" xfId="1035"/>
    <cellStyle name="Neutral 2" xfId="372"/>
    <cellStyle name="Neutral 2 2" xfId="610"/>
    <cellStyle name="Neutral 2 2 2" xfId="1036"/>
    <cellStyle name="Neutral 2 3" xfId="609"/>
    <cellStyle name="Neutral 3" xfId="373"/>
    <cellStyle name="Neutral 3 2" xfId="1037"/>
    <cellStyle name="Neutral 4" xfId="374"/>
    <cellStyle name="Neutral 4 2" xfId="1038"/>
    <cellStyle name="Neutre" xfId="1039"/>
    <cellStyle name="No-definido" xfId="76"/>
    <cellStyle name="No-definido 2" xfId="1040"/>
    <cellStyle name="Normal" xfId="0" builtinId="0"/>
    <cellStyle name="Normal - Style1" xfId="77"/>
    <cellStyle name="Normal 10" xfId="3"/>
    <cellStyle name="Normal 10 2" xfId="111"/>
    <cellStyle name="Normal 10 2 2" xfId="691"/>
    <cellStyle name="Normal 10 3" xfId="1041"/>
    <cellStyle name="Normal 10 3 2" xfId="1375"/>
    <cellStyle name="Normal 10 4" xfId="1042"/>
    <cellStyle name="Normal 10 5" xfId="1043"/>
    <cellStyle name="Normal 10 6" xfId="680"/>
    <cellStyle name="Normal 109" xfId="1044"/>
    <cellStyle name="Normal 11" xfId="112"/>
    <cellStyle name="Normal 11 2" xfId="547"/>
    <cellStyle name="Normal 11 2 2" xfId="1045"/>
    <cellStyle name="Normal 11 3" xfId="611"/>
    <cellStyle name="Normal 11 4" xfId="656"/>
    <cellStyle name="Normal 11 4 2" xfId="1174"/>
    <cellStyle name="Normal 12" xfId="113"/>
    <cellStyle name="Normal 12 2" xfId="548"/>
    <cellStyle name="Normal 12 2 2" xfId="1376"/>
    <cellStyle name="Normal 12 3" xfId="612"/>
    <cellStyle name="Normal 12 4" xfId="657"/>
    <cellStyle name="Normal 12 5" xfId="1377"/>
    <cellStyle name="Normal 13" xfId="114"/>
    <cellStyle name="Normal 13 2" xfId="78"/>
    <cellStyle name="Normal 13 2 2" xfId="701"/>
    <cellStyle name="Normal 13 2 2 2" xfId="1378"/>
    <cellStyle name="Normal 13 3" xfId="549"/>
    <cellStyle name="Normal 13 4" xfId="658"/>
    <cellStyle name="Normal 13 5" xfId="1379"/>
    <cellStyle name="Normal 13 6" xfId="1380"/>
    <cellStyle name="Normal 13 7" xfId="1381"/>
    <cellStyle name="Normal 13 8" xfId="1382"/>
    <cellStyle name="Normal 14" xfId="118"/>
    <cellStyle name="Normal 14 2" xfId="375"/>
    <cellStyle name="Normal 14 2 2" xfId="515"/>
    <cellStyle name="Normal 14 3" xfId="662"/>
    <cellStyle name="Normal 14 4" xfId="1171"/>
    <cellStyle name="Normal 14 5" xfId="1383"/>
    <cellStyle name="Normal 14 6" xfId="1384"/>
    <cellStyle name="Normal 14 7" xfId="1385"/>
    <cellStyle name="Normal 14_correccion de averia ac.hatillo prov.hato mayor oct.2011" xfId="1046"/>
    <cellStyle name="Normal 15" xfId="376"/>
    <cellStyle name="Normal 15 2" xfId="613"/>
    <cellStyle name="Normal 15 3" xfId="663"/>
    <cellStyle name="Normal 15 4" xfId="1145"/>
    <cellStyle name="Normal 16" xfId="377"/>
    <cellStyle name="Normal 16 2" xfId="614"/>
    <cellStyle name="Normal 16 2 2" xfId="1386"/>
    <cellStyle name="Normal 16 3" xfId="1047"/>
    <cellStyle name="Normal 17" xfId="378"/>
    <cellStyle name="Normal 17 2" xfId="615"/>
    <cellStyle name="Normal 17 3" xfId="1048"/>
    <cellStyle name="Normal 18" xfId="379"/>
    <cellStyle name="Normal 18 2" xfId="616"/>
    <cellStyle name="Normal 19" xfId="380"/>
    <cellStyle name="Normal 19 2" xfId="617"/>
    <cellStyle name="Normal 19 3" xfId="1387"/>
    <cellStyle name="Normal 2" xfId="79"/>
    <cellStyle name="Normal 2 10" xfId="1049"/>
    <cellStyle name="Normal 2 11" xfId="687"/>
    <cellStyle name="Normal 2 12" xfId="1388"/>
    <cellStyle name="Normal 2 2" xfId="80"/>
    <cellStyle name="Normal 2 2 2" xfId="81"/>
    <cellStyle name="Normal 2 2 2 2" xfId="381"/>
    <cellStyle name="Normal 2 2 2 3" xfId="1144"/>
    <cellStyle name="Normal 2 2 3" xfId="682"/>
    <cellStyle name="Normal 2 2 3 2" xfId="1389"/>
    <cellStyle name="Normal 2 2 4" xfId="1050"/>
    <cellStyle name="Normal 2 2 4 2" xfId="1390"/>
    <cellStyle name="Normal 2 2 5" xfId="1051"/>
    <cellStyle name="Normal 2 2 6" xfId="1052"/>
    <cellStyle name="Normal 2 2 7" xfId="1053"/>
    <cellStyle name="Normal 2 2 8" xfId="1054"/>
    <cellStyle name="Normal 2 2 9" xfId="1055"/>
    <cellStyle name="Normal 2 2_CONSTRUCCION DESAGUE DE LA PLANTA DE TRATAMIENTO DE SAN PEDRO DE MACORIS" xfId="618"/>
    <cellStyle name="Normal 2 3" xfId="82"/>
    <cellStyle name="Normal 2 3 2" xfId="9"/>
    <cellStyle name="Normal 2 3 2 2" xfId="115"/>
    <cellStyle name="Normal 2 3 3" xfId="1391"/>
    <cellStyle name="Normal 2 3 4" xfId="1392"/>
    <cellStyle name="Normal 2 4" xfId="83"/>
    <cellStyle name="Normal 2 4 2" xfId="619"/>
    <cellStyle name="Normal 2 4 2 2" xfId="1393"/>
    <cellStyle name="Normal 2 4 3" xfId="693"/>
    <cellStyle name="Normal 2 4 3 2" xfId="1394"/>
    <cellStyle name="Normal 2 4 4" xfId="1395"/>
    <cellStyle name="Normal 2 4 5" xfId="1396"/>
    <cellStyle name="Normal 2 5" xfId="516"/>
    <cellStyle name="Normal 2 5 2" xfId="688"/>
    <cellStyle name="Normal 2 6" xfId="1056"/>
    <cellStyle name="Normal 2 7" xfId="1057"/>
    <cellStyle name="Normal 2 8" xfId="1058"/>
    <cellStyle name="Normal 2 9" xfId="1059"/>
    <cellStyle name="Normal 2_07-09 presupu..." xfId="84"/>
    <cellStyle name="Normal 2_ANALISIS REC 3" xfId="4"/>
    <cellStyle name="Normal 20" xfId="382"/>
    <cellStyle name="Normal 20 2" xfId="621"/>
    <cellStyle name="Normal 20 2 2" xfId="1397"/>
    <cellStyle name="Normal 20 3" xfId="620"/>
    <cellStyle name="Normal 20 4" xfId="1398"/>
    <cellStyle name="Normal 21" xfId="383"/>
    <cellStyle name="Normal 21 2" xfId="1167"/>
    <cellStyle name="Normal 21 3" xfId="1170"/>
    <cellStyle name="Normal 22" xfId="384"/>
    <cellStyle name="Normal 22 2" xfId="1399"/>
    <cellStyle name="Normal 22 3" xfId="1400"/>
    <cellStyle name="Normal 23" xfId="385"/>
    <cellStyle name="Normal 24" xfId="386"/>
    <cellStyle name="Normal 24 2" xfId="1401"/>
    <cellStyle name="Normal 24 3" xfId="1402"/>
    <cellStyle name="Normal 24 9" xfId="669"/>
    <cellStyle name="Normal 25" xfId="387"/>
    <cellStyle name="Normal 25 2" xfId="1060"/>
    <cellStyle name="Normal 26" xfId="388"/>
    <cellStyle name="Normal 26 2" xfId="1061"/>
    <cellStyle name="Normal 26 3" xfId="1403"/>
    <cellStyle name="Normal 27" xfId="389"/>
    <cellStyle name="Normal 27 2" xfId="1404"/>
    <cellStyle name="Normal 27 3" xfId="1405"/>
    <cellStyle name="Normal 28" xfId="390"/>
    <cellStyle name="Normal 28 2" xfId="697"/>
    <cellStyle name="Normal 29" xfId="484"/>
    <cellStyle name="Normal 29 2" xfId="1406"/>
    <cellStyle name="Normal 3" xfId="85"/>
    <cellStyle name="Normal 3 10" xfId="391"/>
    <cellStyle name="Normal 3 2" xfId="86"/>
    <cellStyle name="Normal 3 2 2" xfId="87"/>
    <cellStyle name="Normal 3 2 2 2" xfId="535"/>
    <cellStyle name="Normal 3 2 2 3" xfId="1407"/>
    <cellStyle name="Normal 3 2 2 4" xfId="1408"/>
    <cellStyle name="Normal 3 2 2 5" xfId="1409"/>
    <cellStyle name="Normal 3 2 3" xfId="392"/>
    <cellStyle name="Normal 3 2 4" xfId="623"/>
    <cellStyle name="Normal 3 2 4 2" xfId="1410"/>
    <cellStyle name="Normal 3 2 5" xfId="1411"/>
    <cellStyle name="Normal 3 2 6" xfId="1412"/>
    <cellStyle name="Normal 3 3" xfId="101"/>
    <cellStyle name="Normal 3 3 2" xfId="116"/>
    <cellStyle name="Normal 3 3 2 2" xfId="550"/>
    <cellStyle name="Normal 3 3 2 3" xfId="659"/>
    <cellStyle name="Normal 3 3 3" xfId="541"/>
    <cellStyle name="Normal 3 3 4" xfId="624"/>
    <cellStyle name="Normal 3 3 5" xfId="653"/>
    <cellStyle name="Normal 3 4" xfId="622"/>
    <cellStyle name="Normal 3 4 2" xfId="1413"/>
    <cellStyle name="Normal 3 5" xfId="1062"/>
    <cellStyle name="Normal 3 6" xfId="1063"/>
    <cellStyle name="Normal 3 7" xfId="1064"/>
    <cellStyle name="Normal 3 8" xfId="1173"/>
    <cellStyle name="Normal 3 9" xfId="1414"/>
    <cellStyle name="Normal 3_20-12 REHABILITACION ACUEDUCTO MULTIPLE JANICO" xfId="1065"/>
    <cellStyle name="Normal 30" xfId="540"/>
    <cellStyle name="Normal 31" xfId="393"/>
    <cellStyle name="Normal 31 2" xfId="1168"/>
    <cellStyle name="Normal 31_correccion de averia ac.hatillo prov.hato mayor oct.2011" xfId="1169"/>
    <cellStyle name="Normal 32" xfId="579"/>
    <cellStyle name="Normal 33" xfId="502"/>
    <cellStyle name="Normal 33 2" xfId="1066"/>
    <cellStyle name="Normal 34" xfId="651"/>
    <cellStyle name="Normal 34 2" xfId="1067"/>
    <cellStyle name="Normal 35" xfId="689"/>
    <cellStyle name="Normal 35 2" xfId="1415"/>
    <cellStyle name="Normal 36" xfId="698"/>
    <cellStyle name="Normal 37" xfId="1068"/>
    <cellStyle name="Normal 37 2" xfId="1175"/>
    <cellStyle name="Normal 38" xfId="1069"/>
    <cellStyle name="Normal 39" xfId="1070"/>
    <cellStyle name="Normal 4" xfId="88"/>
    <cellStyle name="Normal 4 10" xfId="394"/>
    <cellStyle name="Normal 4 10 2" xfId="1416"/>
    <cellStyle name="Normal 4 11" xfId="395"/>
    <cellStyle name="Normal 4 12" xfId="396"/>
    <cellStyle name="Normal 4 13" xfId="397"/>
    <cellStyle name="Normal 4 14" xfId="398"/>
    <cellStyle name="Normal 4 2" xfId="399"/>
    <cellStyle name="Normal 4 2 2" xfId="625"/>
    <cellStyle name="Normal 4 2 2 2" xfId="1417"/>
    <cellStyle name="Normal 4 2 2 2 2" xfId="1418"/>
    <cellStyle name="Normal 4 2 2 2 3" xfId="1419"/>
    <cellStyle name="Normal 4 2 2 2 4" xfId="1420"/>
    <cellStyle name="Normal 4 2 2 2 5" xfId="1421"/>
    <cellStyle name="Normal 4 2 2 2 6" xfId="1422"/>
    <cellStyle name="Normal 4 2 2 3" xfId="1423"/>
    <cellStyle name="Normal 4 2 2 4" xfId="1424"/>
    <cellStyle name="Normal 4 2 2 5" xfId="1425"/>
    <cellStyle name="Normal 4 2 2 6" xfId="1426"/>
    <cellStyle name="Normal 4 2 2 7" xfId="1427"/>
    <cellStyle name="Normal 4 2 2 8" xfId="1428"/>
    <cellStyle name="Normal 4 2 3" xfId="1429"/>
    <cellStyle name="Normal 4 3" xfId="400"/>
    <cellStyle name="Normal 4 3 2" xfId="626"/>
    <cellStyle name="Normal 4 3 2 2" xfId="1430"/>
    <cellStyle name="Normal 4 3 2 3" xfId="1431"/>
    <cellStyle name="Normal 4 3 3" xfId="665"/>
    <cellStyle name="Normal 4 3 4" xfId="1432"/>
    <cellStyle name="Normal 4 4" xfId="401"/>
    <cellStyle name="Normal 4 4 2" xfId="627"/>
    <cellStyle name="Normal 4 5" xfId="402"/>
    <cellStyle name="Normal 4 5 2" xfId="1433"/>
    <cellStyle name="Normal 4 6" xfId="403"/>
    <cellStyle name="Normal 4 6 2" xfId="1434"/>
    <cellStyle name="Normal 4 7" xfId="404"/>
    <cellStyle name="Normal 4 7 2" xfId="1435"/>
    <cellStyle name="Normal 4 8" xfId="405"/>
    <cellStyle name="Normal 4 8 2" xfId="1436"/>
    <cellStyle name="Normal 4 9" xfId="406"/>
    <cellStyle name="Normal 4 9 2" xfId="1437"/>
    <cellStyle name="Normal 4_29.07.10   TRBAJADA SOBRE PLANILLA DE LA  SUPERVISION 19..7.10_2(1)" xfId="1161"/>
    <cellStyle name="Normal 40" xfId="1071"/>
    <cellStyle name="Normal 41" xfId="1072"/>
    <cellStyle name="Normal 42" xfId="1073"/>
    <cellStyle name="Normal 43" xfId="1074"/>
    <cellStyle name="Normal 44" xfId="407"/>
    <cellStyle name="Normal 45" xfId="1142"/>
    <cellStyle name="Normal 46" xfId="1164"/>
    <cellStyle name="Normal 47" xfId="1438"/>
    <cellStyle name="Normal 48" xfId="1439"/>
    <cellStyle name="Normal 49" xfId="1440"/>
    <cellStyle name="Normal 5" xfId="89"/>
    <cellStyle name="Normal 5 10" xfId="408"/>
    <cellStyle name="Normal 5 11" xfId="409"/>
    <cellStyle name="Normal 5 12" xfId="410"/>
    <cellStyle name="Normal 5 13" xfId="411"/>
    <cellStyle name="Normal 5 14" xfId="412"/>
    <cellStyle name="Normal 5 15" xfId="413"/>
    <cellStyle name="Normal 5 16" xfId="520"/>
    <cellStyle name="Normal 5 17" xfId="628"/>
    <cellStyle name="Normal 5 18" xfId="533"/>
    <cellStyle name="Normal 5 19" xfId="652"/>
    <cellStyle name="Normal 5 2" xfId="414"/>
    <cellStyle name="Normal 5 2 2" xfId="521"/>
    <cellStyle name="Normal 5 2 2 2" xfId="664"/>
    <cellStyle name="Normal 5 2 3" xfId="686"/>
    <cellStyle name="Normal 5 2 4" xfId="1075"/>
    <cellStyle name="Normal 5 2 5" xfId="1076"/>
    <cellStyle name="Normal 5 2 6" xfId="1077"/>
    <cellStyle name="Normal 5 3" xfId="415"/>
    <cellStyle name="Normal 5 3 2" xfId="629"/>
    <cellStyle name="Normal 5 3 3" xfId="1078"/>
    <cellStyle name="Normal 5 4" xfId="416"/>
    <cellStyle name="Normal 5 4 2" xfId="630"/>
    <cellStyle name="Normal 5 4 3" xfId="699"/>
    <cellStyle name="Normal 5 5" xfId="417"/>
    <cellStyle name="Normal 5 5 2" xfId="631"/>
    <cellStyle name="Normal 5 6" xfId="418"/>
    <cellStyle name="Normal 5 7" xfId="419"/>
    <cellStyle name="Normal 5 8" xfId="420"/>
    <cellStyle name="Normal 5 9" xfId="421"/>
    <cellStyle name="Normal 5_Act.1 103-2011, Rehabilitacion y acondicionamiento de 2 depositos Nigua y el AC.MULT. EL CARRIL LA PARED, san cristobal" xfId="522"/>
    <cellStyle name="Normal 50" xfId="1441"/>
    <cellStyle name="Normal 51" xfId="1442"/>
    <cellStyle name="Normal 52" xfId="1443"/>
    <cellStyle name="Normal 6" xfId="90"/>
    <cellStyle name="Normal 6 2" xfId="422"/>
    <cellStyle name="Normal 6 2 2" xfId="633"/>
    <cellStyle name="Normal 6 2 3" xfId="1079"/>
    <cellStyle name="Normal 6 3" xfId="634"/>
    <cellStyle name="Normal 6 3 2" xfId="1080"/>
    <cellStyle name="Normal 6 4" xfId="632"/>
    <cellStyle name="Normal 7" xfId="91"/>
    <cellStyle name="Normal 7 2" xfId="11"/>
    <cellStyle name="Normal 7 2 2" xfId="635"/>
    <cellStyle name="Normal 7 2 3" xfId="1444"/>
    <cellStyle name="Normal 7 3" xfId="692"/>
    <cellStyle name="Normal 7 3 2" xfId="1165"/>
    <cellStyle name="Normal 7 4" xfId="1081"/>
    <cellStyle name="Normal 7 5" xfId="1082"/>
    <cellStyle name="Normal 8" xfId="10"/>
    <cellStyle name="Normal 8 2" xfId="637"/>
    <cellStyle name="Normal 8 2 2" xfId="1083"/>
    <cellStyle name="Normal 8 3" xfId="636"/>
    <cellStyle name="Normal 8 4" xfId="526"/>
    <cellStyle name="Normal 8 5" xfId="1084"/>
    <cellStyle name="Normal 8 6" xfId="1085"/>
    <cellStyle name="Normal 8_ACT. No. 06 al 228-09 TERMINACION REDES DEL SECTOR 1 ACUEDUCTO PALO VERDE (OCTUBRE 2011)" xfId="1445"/>
    <cellStyle name="Normal 85" xfId="638"/>
    <cellStyle name="Normal 85 2" xfId="1086"/>
    <cellStyle name="Normal 85 3" xfId="708"/>
    <cellStyle name="Normal 85 3 2" xfId="1166"/>
    <cellStyle name="Normal 9" xfId="117"/>
    <cellStyle name="Normal 9 2" xfId="551"/>
    <cellStyle name="Normal 9 2 2" xfId="702"/>
    <cellStyle name="Normal 9 3" xfId="639"/>
    <cellStyle name="Normal 9 4" xfId="660"/>
    <cellStyle name="Normal 9 5" xfId="1446"/>
    <cellStyle name="Normal_502-01 alcantarillado sanitario academia de entrenamiento policial de hatilloparte b" xfId="694"/>
    <cellStyle name="Normal_ANALISIS EL PUERTO 2" xfId="661"/>
    <cellStyle name="Normal_Hoja1" xfId="710"/>
    <cellStyle name="Normal_Hoja1 2" xfId="1487"/>
    <cellStyle name="Normal_Presupuesto" xfId="5"/>
    <cellStyle name="Normal_presupuesto 2" xfId="1485"/>
    <cellStyle name="Normal_Presupuesto Terminaciones Edificio Mantenimiento Nave I " xfId="2"/>
    <cellStyle name="Normale_tmp46" xfId="640"/>
    <cellStyle name="Notas 2" xfId="423"/>
    <cellStyle name="Notas 2 2" xfId="1087"/>
    <cellStyle name="Notas 2 3" xfId="1088"/>
    <cellStyle name="Notas 3" xfId="424"/>
    <cellStyle name="Notas 3 2" xfId="1447"/>
    <cellStyle name="Notas 3 3" xfId="1448"/>
    <cellStyle name="Notas 4" xfId="425"/>
    <cellStyle name="Notas 4 2" xfId="1449"/>
    <cellStyle name="Notas 4 3" xfId="1450"/>
    <cellStyle name="Note" xfId="92"/>
    <cellStyle name="Note 2" xfId="93"/>
    <cellStyle name="Note 2 2" xfId="1089"/>
    <cellStyle name="Note 2 3" xfId="1451"/>
    <cellStyle name="Note 3" xfId="426"/>
    <cellStyle name="Note 3 2" xfId="1452"/>
    <cellStyle name="Note 4" xfId="1090"/>
    <cellStyle name="Note 5" xfId="1091"/>
    <cellStyle name="Output" xfId="94"/>
    <cellStyle name="Output 2" xfId="427"/>
    <cellStyle name="Output 2 2" xfId="641"/>
    <cellStyle name="Output 2 3" xfId="1092"/>
    <cellStyle name="Output 3" xfId="642"/>
    <cellStyle name="Output 3 2" xfId="1093"/>
    <cellStyle name="Output 3 3" xfId="1453"/>
    <cellStyle name="Output 4" xfId="1094"/>
    <cellStyle name="Output 5" xfId="1454"/>
    <cellStyle name="Percent 2" xfId="95"/>
    <cellStyle name="Percent 2 2" xfId="428"/>
    <cellStyle name="Percent 2 2 2" xfId="643"/>
    <cellStyle name="Percent 2 3" xfId="678"/>
    <cellStyle name="Percent 3" xfId="429"/>
    <cellStyle name="Percent 3 2" xfId="430"/>
    <cellStyle name="Percent 3 2 2" xfId="1455"/>
    <cellStyle name="Percent 3 3" xfId="1456"/>
    <cellStyle name="Percent 3 4" xfId="1457"/>
    <cellStyle name="Percent 4" xfId="1458"/>
    <cellStyle name="Porcentaje 2" xfId="6"/>
    <cellStyle name="Porcentaje 2 2" xfId="1095"/>
    <cellStyle name="Porcentaje 2 3" xfId="1459"/>
    <cellStyle name="Porcentaje 2 4" xfId="1460"/>
    <cellStyle name="Porcentaje 2 4 2" xfId="1461"/>
    <cellStyle name="Porcentaje 2 5" xfId="1462"/>
    <cellStyle name="Porcentaje 2 6" xfId="1463"/>
    <cellStyle name="Porcentaje 3" xfId="431"/>
    <cellStyle name="Porcentaje 4" xfId="525"/>
    <cellStyle name="Porcentaje 5" xfId="650"/>
    <cellStyle name="Porcentaje 6" xfId="1464"/>
    <cellStyle name="Porcentaje 7" xfId="1465"/>
    <cellStyle name="Porcentual 10" xfId="1466"/>
    <cellStyle name="Porcentual 2" xfId="96"/>
    <cellStyle name="Porcentual 2 2" xfId="432"/>
    <cellStyle name="Porcentual 2 2 2" xfId="1096"/>
    <cellStyle name="Porcentual 2 3" xfId="433"/>
    <cellStyle name="Porcentual 2 3 2" xfId="644"/>
    <cellStyle name="Porcentual 2 3 3" xfId="1467"/>
    <cellStyle name="Porcentual 2 4" xfId="434"/>
    <cellStyle name="Porcentual 2 4 2" xfId="1097"/>
    <cellStyle name="Porcentual 2 5" xfId="1098"/>
    <cellStyle name="Porcentual 2 6" xfId="1099"/>
    <cellStyle name="Porcentual 2 7" xfId="1100"/>
    <cellStyle name="Porcentual 2 8" xfId="1101"/>
    <cellStyle name="Porcentual 2 9" xfId="1102"/>
    <cellStyle name="Porcentual 2_304-12 medidores SAN CRISTOBAL" xfId="1103"/>
    <cellStyle name="Porcentual 3" xfId="97"/>
    <cellStyle name="Porcentual 3 10" xfId="435"/>
    <cellStyle name="Porcentual 3 11" xfId="436"/>
    <cellStyle name="Porcentual 3 12" xfId="437"/>
    <cellStyle name="Porcentual 3 13" xfId="438"/>
    <cellStyle name="Porcentual 3 14" xfId="439"/>
    <cellStyle name="Porcentual 3 15" xfId="645"/>
    <cellStyle name="Porcentual 3 16" xfId="1468"/>
    <cellStyle name="Porcentual 3 2" xfId="440"/>
    <cellStyle name="Porcentual 3 2 2" xfId="646"/>
    <cellStyle name="Porcentual 3 3" xfId="441"/>
    <cellStyle name="Porcentual 3 3 2" xfId="1469"/>
    <cellStyle name="Porcentual 3 4" xfId="442"/>
    <cellStyle name="Porcentual 3 4 2" xfId="1470"/>
    <cellStyle name="Porcentual 3 5" xfId="443"/>
    <cellStyle name="Porcentual 3 5 2" xfId="1471"/>
    <cellStyle name="Porcentual 3 6" xfId="444"/>
    <cellStyle name="Porcentual 3 6 2" xfId="1472"/>
    <cellStyle name="Porcentual 3 7" xfId="445"/>
    <cellStyle name="Porcentual 3 7 2" xfId="1473"/>
    <cellStyle name="Porcentual 3 8" xfId="446"/>
    <cellStyle name="Porcentual 3 9" xfId="447"/>
    <cellStyle name="Porcentual 4" xfId="448"/>
    <cellStyle name="Porcentual 4 2" xfId="1104"/>
    <cellStyle name="Porcentual 5" xfId="98"/>
    <cellStyle name="Porcentual 5 2" xfId="449"/>
    <cellStyle name="Porcentual 5 2 2" xfId="450"/>
    <cellStyle name="Porcentual 5 3" xfId="1162"/>
    <cellStyle name="Porcentual 6" xfId="451"/>
    <cellStyle name="Porcentual 7" xfId="452"/>
    <cellStyle name="Porcentual 8" xfId="453"/>
    <cellStyle name="Porcentual 9" xfId="454"/>
    <cellStyle name="Punto0" xfId="1105"/>
    <cellStyle name="Salida 2" xfId="455"/>
    <cellStyle name="Salida 2 2" xfId="1106"/>
    <cellStyle name="Salida 2 3" xfId="1107"/>
    <cellStyle name="Salida 3" xfId="456"/>
    <cellStyle name="Salida 3 2" xfId="1108"/>
    <cellStyle name="Salida 3 3" xfId="1474"/>
    <cellStyle name="Salida 4" xfId="457"/>
    <cellStyle name="Salida 4 2" xfId="1475"/>
    <cellStyle name="Salida 4 3" xfId="1476"/>
    <cellStyle name="Satisfaisant" xfId="1109"/>
    <cellStyle name="Separador de milhares 2" xfId="1163"/>
    <cellStyle name="Separador de milhares_RES_PROD" xfId="1110"/>
    <cellStyle name="Sheet Title" xfId="458"/>
    <cellStyle name="Sortie" xfId="1111"/>
    <cellStyle name="Sortie 2" xfId="1477"/>
    <cellStyle name="Sortie 3" xfId="1478"/>
    <cellStyle name="Texte explicatif" xfId="1112"/>
    <cellStyle name="Texto de advertencia 2" xfId="459"/>
    <cellStyle name="Texto de advertencia 2 2" xfId="1113"/>
    <cellStyle name="Texto de advertencia 2 3" xfId="1114"/>
    <cellStyle name="Texto de advertencia 3" xfId="460"/>
    <cellStyle name="Texto de advertencia 3 2" xfId="1479"/>
    <cellStyle name="Texto de advertencia 4" xfId="461"/>
    <cellStyle name="Texto explicativo 2" xfId="462"/>
    <cellStyle name="Texto explicativo 2 2" xfId="1115"/>
    <cellStyle name="Texto explicativo 2 3" xfId="1116"/>
    <cellStyle name="Texto explicativo 3" xfId="463"/>
    <cellStyle name="Texto explicativo 3 2" xfId="1480"/>
    <cellStyle name="Texto explicativo 4" xfId="464"/>
    <cellStyle name="Title" xfId="99"/>
    <cellStyle name="Title 2" xfId="465"/>
    <cellStyle name="Title 2 2" xfId="1117"/>
    <cellStyle name="Title 2 3" xfId="1118"/>
    <cellStyle name="Title 3" xfId="647"/>
    <cellStyle name="Title 3 2" xfId="1119"/>
    <cellStyle name="Title 4" xfId="1120"/>
    <cellStyle name="Title 5" xfId="1481"/>
    <cellStyle name="Titre" xfId="1121"/>
    <cellStyle name="Titre 1" xfId="1122"/>
    <cellStyle name="Titre 2" xfId="1123"/>
    <cellStyle name="Titre 3" xfId="1124"/>
    <cellStyle name="Titre 4" xfId="1125"/>
    <cellStyle name="Título 1 2" xfId="466"/>
    <cellStyle name="Título 1 2 2" xfId="1126"/>
    <cellStyle name="Título 1 2 3" xfId="1127"/>
    <cellStyle name="Título 1 3" xfId="467"/>
    <cellStyle name="Título 1 3 2" xfId="1128"/>
    <cellStyle name="Título 1 4" xfId="468"/>
    <cellStyle name="Título 2 2" xfId="469"/>
    <cellStyle name="Título 2 2 2" xfId="1129"/>
    <cellStyle name="Título 2 2 3" xfId="1130"/>
    <cellStyle name="Título 2 3" xfId="470"/>
    <cellStyle name="Título 2 3 2" xfId="1131"/>
    <cellStyle name="Título 2 4" xfId="471"/>
    <cellStyle name="Título 3 2" xfId="472"/>
    <cellStyle name="Título 3 2 2" xfId="1132"/>
    <cellStyle name="Título 3 2 3" xfId="1133"/>
    <cellStyle name="Título 3 3" xfId="473"/>
    <cellStyle name="Título 3 3 2" xfId="1134"/>
    <cellStyle name="Título 3 4" xfId="474"/>
    <cellStyle name="Título 4" xfId="475"/>
    <cellStyle name="Título 4 2" xfId="1135"/>
    <cellStyle name="Título 4 3" xfId="1136"/>
    <cellStyle name="Título 5" xfId="476"/>
    <cellStyle name="Título 5 2" xfId="1137"/>
    <cellStyle name="Título 6" xfId="477"/>
    <cellStyle name="Título de hoja" xfId="478"/>
    <cellStyle name="Total 2" xfId="479"/>
    <cellStyle name="Total 2 2" xfId="649"/>
    <cellStyle name="Total 2 2 2" xfId="1138"/>
    <cellStyle name="Total 2 3" xfId="648"/>
    <cellStyle name="Total 3" xfId="480"/>
    <cellStyle name="Total 3 2" xfId="1139"/>
    <cellStyle name="Total 3 3" xfId="1482"/>
    <cellStyle name="Total 4" xfId="481"/>
    <cellStyle name="Total 4 2" xfId="1140"/>
    <cellStyle name="Vérification" xfId="1141"/>
    <cellStyle name="Währung" xfId="482"/>
    <cellStyle name="Währung 2" xfId="1483"/>
    <cellStyle name="Warning Text" xfId="100"/>
    <cellStyle name="Warning Text 2" xfId="483"/>
    <cellStyle name="常规 2" xfId="14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tyles" Target="style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sharedStrings" Target="sharedStrings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159</xdr:row>
      <xdr:rowOff>0</xdr:rowOff>
    </xdr:from>
    <xdr:to>
      <xdr:col>3</xdr:col>
      <xdr:colOff>6350</xdr:colOff>
      <xdr:row>160</xdr:row>
      <xdr:rowOff>3175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743450" y="26955750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161</xdr:row>
      <xdr:rowOff>0</xdr:rowOff>
    </xdr:from>
    <xdr:to>
      <xdr:col>3</xdr:col>
      <xdr:colOff>104775</xdr:colOff>
      <xdr:row>162</xdr:row>
      <xdr:rowOff>3175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4743450" y="276034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152400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4743450" y="26469975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152400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743450" y="26469975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152400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743450" y="26469975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152400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4743450" y="26469975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19050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4743450" y="26308050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19050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4743450" y="26308050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19050</xdr:rowOff>
    </xdr:to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4743450" y="26308050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19050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743450" y="26308050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133350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4743450" y="26308050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133350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4743450" y="26308050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133350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4743450" y="26308050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133350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4743450" y="26308050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4743450" y="26308050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4743450" y="26308050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4743450" y="26308050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743450" y="26308050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86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4743450" y="26308050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4743450" y="26308050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4743450" y="26308050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156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4743450" y="26308050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8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8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2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24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2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4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7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7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78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79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8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8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83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286" name="Text Box 9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87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88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6350</xdr:colOff>
      <xdr:row>157</xdr:row>
      <xdr:rowOff>161925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4743450" y="26469975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161925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4743450" y="26469975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157</xdr:row>
      <xdr:rowOff>0</xdr:rowOff>
    </xdr:from>
    <xdr:to>
      <xdr:col>3</xdr:col>
      <xdr:colOff>104775</xdr:colOff>
      <xdr:row>157</xdr:row>
      <xdr:rowOff>142875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4743450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1304925</xdr:colOff>
      <xdr:row>157</xdr:row>
      <xdr:rowOff>161925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1724025" y="26469975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1409700</xdr:colOff>
      <xdr:row>157</xdr:row>
      <xdr:rowOff>142875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1724025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157</xdr:row>
      <xdr:rowOff>0</xdr:rowOff>
    </xdr:from>
    <xdr:to>
      <xdr:col>1</xdr:col>
      <xdr:colOff>1409700</xdr:colOff>
      <xdr:row>157</xdr:row>
      <xdr:rowOff>142875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1724025" y="26469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31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33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335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50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139</xdr:row>
      <xdr:rowOff>152400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4743450" y="227838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139</xdr:row>
      <xdr:rowOff>152400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4743450" y="227838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139</xdr:row>
      <xdr:rowOff>152400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4743450" y="227838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139</xdr:row>
      <xdr:rowOff>152400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4743450" y="227838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139</xdr:row>
      <xdr:rowOff>19050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4743450" y="22621875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139</xdr:row>
      <xdr:rowOff>19050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4743450" y="22621875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139</xdr:row>
      <xdr:rowOff>19050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4743450" y="22621875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139</xdr:row>
      <xdr:rowOff>19050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4743450" y="22621875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139</xdr:row>
      <xdr:rowOff>133350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4743450" y="22621875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139</xdr:row>
      <xdr:rowOff>133350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4743450" y="22621875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139</xdr:row>
      <xdr:rowOff>133350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4743450" y="22621875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139</xdr:row>
      <xdr:rowOff>133350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4743450" y="22621875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4743450" y="22621875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4743450" y="22621875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4743450" y="22621875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4743450" y="22621875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4743450" y="22621875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4743450" y="22621875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4743450" y="22621875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138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4743450" y="22621875"/>
          <a:ext cx="635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48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2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6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8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5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77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78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7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80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81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82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8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86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487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488" name="Text Box 9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492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493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07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08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10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11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12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1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517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518" name="Text Box 9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19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2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26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28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31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33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3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5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57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58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5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68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8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90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59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95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96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598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6350</xdr:colOff>
      <xdr:row>140</xdr:row>
      <xdr:rowOff>3175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4743450" y="22783800"/>
          <a:ext cx="63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20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23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24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140</xdr:row>
      <xdr:rowOff>3175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4743450" y="2278380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139</xdr:row>
      <xdr:rowOff>0</xdr:rowOff>
    </xdr:from>
    <xdr:to>
      <xdr:col>3</xdr:col>
      <xdr:colOff>104775</xdr:colOff>
      <xdr:row>139</xdr:row>
      <xdr:rowOff>142875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4743450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3175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724025" y="2278380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1409700</xdr:colOff>
      <xdr:row>139</xdr:row>
      <xdr:rowOff>142875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724025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1409700</xdr:colOff>
      <xdr:row>139</xdr:row>
      <xdr:rowOff>142875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724025" y="22783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6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6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64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6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6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6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70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672" name="Text Box 9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74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78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80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683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120</xdr:row>
      <xdr:rowOff>152400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4743450" y="19173825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120</xdr:row>
      <xdr:rowOff>152400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4743450" y="19173825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120</xdr:row>
      <xdr:rowOff>152400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4743450" y="19173825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120</xdr:row>
      <xdr:rowOff>152400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4743450" y="19173825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0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0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10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1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13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14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715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716" name="Text Box 9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19050</xdr:rowOff>
    </xdr:to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4743450" y="19011900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19050</xdr:rowOff>
    </xdr:to>
    <xdr:sp macro="" textlink="">
      <xdr:nvSpPr>
        <xdr:cNvPr id="718" name="Text Box 9"/>
        <xdr:cNvSpPr txBox="1">
          <a:spLocks noChangeArrowheads="1"/>
        </xdr:cNvSpPr>
      </xdr:nvSpPr>
      <xdr:spPr bwMode="auto">
        <a:xfrm>
          <a:off x="4743450" y="19011900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19050</xdr:rowOff>
    </xdr:to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4743450" y="19011900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19050</xdr:rowOff>
    </xdr:to>
    <xdr:sp macro="" textlink="">
      <xdr:nvSpPr>
        <xdr:cNvPr id="720" name="Text Box 9"/>
        <xdr:cNvSpPr txBox="1">
          <a:spLocks noChangeArrowheads="1"/>
        </xdr:cNvSpPr>
      </xdr:nvSpPr>
      <xdr:spPr bwMode="auto">
        <a:xfrm>
          <a:off x="4743450" y="19011900"/>
          <a:ext cx="6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133351</xdr:rowOff>
    </xdr:to>
    <xdr:sp macro="" textlink="">
      <xdr:nvSpPr>
        <xdr:cNvPr id="721" name="Text Box 8"/>
        <xdr:cNvSpPr txBox="1">
          <a:spLocks noChangeArrowheads="1"/>
        </xdr:cNvSpPr>
      </xdr:nvSpPr>
      <xdr:spPr bwMode="auto">
        <a:xfrm>
          <a:off x="4743450" y="19011900"/>
          <a:ext cx="63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133351</xdr:rowOff>
    </xdr:to>
    <xdr:sp macro="" textlink="">
      <xdr:nvSpPr>
        <xdr:cNvPr id="722" name="Text Box 9"/>
        <xdr:cNvSpPr txBox="1">
          <a:spLocks noChangeArrowheads="1"/>
        </xdr:cNvSpPr>
      </xdr:nvSpPr>
      <xdr:spPr bwMode="auto">
        <a:xfrm>
          <a:off x="4743450" y="19011900"/>
          <a:ext cx="63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133351</xdr:rowOff>
    </xdr:to>
    <xdr:sp macro="" textlink="">
      <xdr:nvSpPr>
        <xdr:cNvPr id="723" name="Text Box 8"/>
        <xdr:cNvSpPr txBox="1">
          <a:spLocks noChangeArrowheads="1"/>
        </xdr:cNvSpPr>
      </xdr:nvSpPr>
      <xdr:spPr bwMode="auto">
        <a:xfrm>
          <a:off x="4743450" y="19011900"/>
          <a:ext cx="63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133351</xdr:rowOff>
    </xdr:to>
    <xdr:sp macro="" textlink="">
      <xdr:nvSpPr>
        <xdr:cNvPr id="724" name="Text Box 9"/>
        <xdr:cNvSpPr txBox="1">
          <a:spLocks noChangeArrowheads="1"/>
        </xdr:cNvSpPr>
      </xdr:nvSpPr>
      <xdr:spPr bwMode="auto">
        <a:xfrm>
          <a:off x="4743450" y="19011900"/>
          <a:ext cx="63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2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2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122</xdr:row>
      <xdr:rowOff>3176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4743450" y="19011900"/>
          <a:ext cx="635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122</xdr:row>
      <xdr:rowOff>3176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4743450" y="19011900"/>
          <a:ext cx="635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122</xdr:row>
      <xdr:rowOff>3176</xdr:rowOff>
    </xdr:to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4743450" y="19011900"/>
          <a:ext cx="635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122</xdr:row>
      <xdr:rowOff>3176</xdr:rowOff>
    </xdr:to>
    <xdr:sp macro="" textlink="">
      <xdr:nvSpPr>
        <xdr:cNvPr id="732" name="Text Box 9"/>
        <xdr:cNvSpPr txBox="1">
          <a:spLocks noChangeArrowheads="1"/>
        </xdr:cNvSpPr>
      </xdr:nvSpPr>
      <xdr:spPr bwMode="auto">
        <a:xfrm>
          <a:off x="4743450" y="19011900"/>
          <a:ext cx="635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33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34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3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5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5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5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6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63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64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6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6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122</xdr:row>
      <xdr:rowOff>3176</xdr:rowOff>
    </xdr:to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4743450" y="19011900"/>
          <a:ext cx="635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122</xdr:row>
      <xdr:rowOff>3176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4743450" y="19011900"/>
          <a:ext cx="635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122</xdr:row>
      <xdr:rowOff>3176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4743450" y="19011900"/>
          <a:ext cx="635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122</xdr:row>
      <xdr:rowOff>3176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4743450" y="19011900"/>
          <a:ext cx="635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9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94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9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79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98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00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16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19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20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2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2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23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24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2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2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2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2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829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830" name="Text Box 9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831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32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36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37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4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41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47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51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52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56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58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3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4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7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7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73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74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7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2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3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90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92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893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9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9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3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4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2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3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6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7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1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920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922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923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2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2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3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34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935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936" name="Text Box 9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938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939" name="Text Box 8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6350</xdr:colOff>
      <xdr:row>121</xdr:row>
      <xdr:rowOff>3175</xdr:rowOff>
    </xdr:to>
    <xdr:sp macro="" textlink="">
      <xdr:nvSpPr>
        <xdr:cNvPr id="940" name="Text Box 9"/>
        <xdr:cNvSpPr txBox="1">
          <a:spLocks noChangeArrowheads="1"/>
        </xdr:cNvSpPr>
      </xdr:nvSpPr>
      <xdr:spPr bwMode="auto">
        <a:xfrm>
          <a:off x="4743450" y="19173825"/>
          <a:ext cx="6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42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44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45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46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47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48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49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50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952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953" name="Text Box 9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954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55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56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58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61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62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121</xdr:row>
      <xdr:rowOff>3175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4743450" y="191738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965" name="Text Box 8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120</xdr:row>
      <xdr:rowOff>0</xdr:rowOff>
    </xdr:from>
    <xdr:to>
      <xdr:col>3</xdr:col>
      <xdr:colOff>104775</xdr:colOff>
      <xdr:row>120</xdr:row>
      <xdr:rowOff>142875</xdr:rowOff>
    </xdr:to>
    <xdr:sp macro="" textlink="">
      <xdr:nvSpPr>
        <xdr:cNvPr id="966" name="Text Box 9"/>
        <xdr:cNvSpPr txBox="1">
          <a:spLocks noChangeArrowheads="1"/>
        </xdr:cNvSpPr>
      </xdr:nvSpPr>
      <xdr:spPr bwMode="auto">
        <a:xfrm>
          <a:off x="4743450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67" name="Text Box 8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68" name="Text Box 9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72" name="Text Box 9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73" name="Text Box 8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74" name="Text Box 9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75" name="Text Box 8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76" name="Text Box 9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121</xdr:row>
      <xdr:rowOff>3175</xdr:rowOff>
    </xdr:to>
    <xdr:sp macro="" textlink="">
      <xdr:nvSpPr>
        <xdr:cNvPr id="978" name="Text Box 9"/>
        <xdr:cNvSpPr txBox="1">
          <a:spLocks noChangeArrowheads="1"/>
        </xdr:cNvSpPr>
      </xdr:nvSpPr>
      <xdr:spPr bwMode="auto">
        <a:xfrm>
          <a:off x="1724025" y="19173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120</xdr:row>
      <xdr:rowOff>142875</xdr:rowOff>
    </xdr:to>
    <xdr:sp macro="" textlink="">
      <xdr:nvSpPr>
        <xdr:cNvPr id="979" name="Text Box 8"/>
        <xdr:cNvSpPr txBox="1">
          <a:spLocks noChangeArrowheads="1"/>
        </xdr:cNvSpPr>
      </xdr:nvSpPr>
      <xdr:spPr bwMode="auto">
        <a:xfrm>
          <a:off x="1724025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120</xdr:row>
      <xdr:rowOff>142875</xdr:rowOff>
    </xdr:to>
    <xdr:sp macro="" textlink="">
      <xdr:nvSpPr>
        <xdr:cNvPr id="980" name="Text Box 9"/>
        <xdr:cNvSpPr txBox="1">
          <a:spLocks noChangeArrowheads="1"/>
        </xdr:cNvSpPr>
      </xdr:nvSpPr>
      <xdr:spPr bwMode="auto">
        <a:xfrm>
          <a:off x="1724025" y="19173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98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8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99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9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99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99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0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0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0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0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0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007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0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1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1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1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014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1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1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1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2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2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2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2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2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3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3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3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035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3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3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04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4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4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4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4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4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4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5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5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05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5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5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6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6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6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064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6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6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6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07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7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7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7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7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7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7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7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08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8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8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8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8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9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091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092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09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9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9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098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09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0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0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0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0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0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0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1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111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1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1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1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1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1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1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119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120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2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2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12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2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2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3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3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3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3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3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3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13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4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4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4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4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147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148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4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5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154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5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5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5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5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6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6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6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6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6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167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7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7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7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7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7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175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7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7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18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8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8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8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8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8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8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19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9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9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9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19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9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19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0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0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0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203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204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0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0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0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21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1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1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1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1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1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1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2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2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22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2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2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2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2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2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3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231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232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3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3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238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3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4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4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4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4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4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4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5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251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5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5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5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259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260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6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6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6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6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26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6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6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7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7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7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7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7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7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7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7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27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8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8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8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8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287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288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8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9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9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9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294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9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29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29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0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0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0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0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0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0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0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307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1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1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1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1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315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316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1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1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2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2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32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2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2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2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2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2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2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3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3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3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3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3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33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3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3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4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4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343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344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4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4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4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4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35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5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5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5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5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5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5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5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6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6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6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36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6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6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6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7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371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372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7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7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7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7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378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8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8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8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8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8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9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391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9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9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9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9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3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39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399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400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0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0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0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0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0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40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0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1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1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1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1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1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1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1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1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41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2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2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2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2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2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427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428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3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3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3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3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434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3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3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4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4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4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4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4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4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447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4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5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5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5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5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5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5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5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46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6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6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6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6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6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6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6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7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7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7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47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7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7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7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7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8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8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8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8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48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8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8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9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9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9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49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9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49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49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0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0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0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0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0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0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0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0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1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1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51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1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1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1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1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1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1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2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2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2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2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52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2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2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2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2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3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3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3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3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3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538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3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4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4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4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4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4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4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4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5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551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5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5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5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5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5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6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6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6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6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564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6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6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6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7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7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7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7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7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7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577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7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8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8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8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8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8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8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8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59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9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9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9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9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9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59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59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0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0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0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60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0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0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0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0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0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1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1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1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1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1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1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1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2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2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2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2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2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2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2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62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3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3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3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3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3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3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3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3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3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64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4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4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4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4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4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4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5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5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5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65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5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5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6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6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6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663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664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6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6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6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67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7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7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7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7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7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7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7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68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8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8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8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8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9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691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692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69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9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9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698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69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0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0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0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0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0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0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0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0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1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711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1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1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1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1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1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1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719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720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2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2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2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72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2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2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2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3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3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3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3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3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3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73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4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4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4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4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4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747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748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5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5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754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5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5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5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5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6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6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6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6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6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767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6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7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7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7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7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7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775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7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7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78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8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8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8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8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8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8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79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9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9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9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79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9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79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0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0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0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803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804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0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0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0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81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1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1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1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1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1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1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1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2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2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82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2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2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2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2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2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3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831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832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3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3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838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3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4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4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4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4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4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4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4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5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851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5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5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5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859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860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6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6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6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6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86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6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6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7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7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7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7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7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7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7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7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87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8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8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8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8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887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888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8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9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9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9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894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9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89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89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0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0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0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0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0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0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0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907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1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1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1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1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915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916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1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1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1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2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2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92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2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2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2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2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2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2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3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3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3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3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3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93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3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3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4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4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943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944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4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4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4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4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95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5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5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5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5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5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5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5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6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6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6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96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6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6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6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7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971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972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7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7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7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7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978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8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8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8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8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8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9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1991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9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9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9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9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19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199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1999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2000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0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0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0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0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0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00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0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1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1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1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1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1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1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1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1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01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2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2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2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2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2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2027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2028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2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3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3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3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3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034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3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3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4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4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4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4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4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4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047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4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5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5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5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5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2055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5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5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5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6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6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06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6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6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6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6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7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7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7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7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7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07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7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7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8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8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2083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</xdr:row>
      <xdr:rowOff>0</xdr:rowOff>
    </xdr:from>
    <xdr:ext cx="95250" cy="316923"/>
    <xdr:sp macro="" textlink="">
      <xdr:nvSpPr>
        <xdr:cNvPr id="2084" name="Text Box 15"/>
        <xdr:cNvSpPr txBox="1">
          <a:spLocks noChangeArrowheads="1"/>
        </xdr:cNvSpPr>
      </xdr:nvSpPr>
      <xdr:spPr bwMode="auto">
        <a:xfrm>
          <a:off x="1714500" y="21050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8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8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8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09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9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9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9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9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9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09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09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0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0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0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10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0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0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0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0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0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1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1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1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1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1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11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1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1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1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2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2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2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2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2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2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2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2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12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3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3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3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3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3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3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3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3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4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4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14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4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4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4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4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4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4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5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5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5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5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15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5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5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5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6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6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6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6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6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6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6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168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7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7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7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7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7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7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7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7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7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8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181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8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8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8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8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8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9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9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9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9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194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9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9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9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19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19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0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0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0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0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0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0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0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207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0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0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1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1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1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1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1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1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1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1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1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220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2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2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2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2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25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2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2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2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2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3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3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3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233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3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3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3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3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38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3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4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4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4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4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4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4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246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4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4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4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5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51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5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53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5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5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5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5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259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6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6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6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6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64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6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66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6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6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6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70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7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272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7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7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75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7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77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7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79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8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8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82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83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84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</xdr:row>
      <xdr:rowOff>0</xdr:rowOff>
    </xdr:from>
    <xdr:ext cx="95250" cy="164523"/>
    <xdr:sp macro="" textlink="">
      <xdr:nvSpPr>
        <xdr:cNvPr id="2285" name="Text Box 15"/>
        <xdr:cNvSpPr txBox="1">
          <a:spLocks noChangeArrowheads="1"/>
        </xdr:cNvSpPr>
      </xdr:nvSpPr>
      <xdr:spPr bwMode="auto">
        <a:xfrm>
          <a:off x="1752600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86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87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88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89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90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164523"/>
    <xdr:sp macro="" textlink="">
      <xdr:nvSpPr>
        <xdr:cNvPr id="2291" name="Text Box 15"/>
        <xdr:cNvSpPr txBox="1">
          <a:spLocks noChangeArrowheads="1"/>
        </xdr:cNvSpPr>
      </xdr:nvSpPr>
      <xdr:spPr bwMode="auto">
        <a:xfrm>
          <a:off x="170497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</xdr:row>
      <xdr:rowOff>0</xdr:rowOff>
    </xdr:from>
    <xdr:ext cx="95250" cy="164523"/>
    <xdr:sp macro="" textlink="">
      <xdr:nvSpPr>
        <xdr:cNvPr id="2292" name="Text Box 15"/>
        <xdr:cNvSpPr txBox="1">
          <a:spLocks noChangeArrowheads="1"/>
        </xdr:cNvSpPr>
      </xdr:nvSpPr>
      <xdr:spPr bwMode="auto">
        <a:xfrm>
          <a:off x="1724025" y="21050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29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2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29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29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29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2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0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0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0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0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0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0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0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1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31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1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1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1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1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1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1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1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319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2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2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2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2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326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2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2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2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3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3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3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3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3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3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3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339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4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4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4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4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4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4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4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347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348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4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5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5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35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5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5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5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5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5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6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6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6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6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36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6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7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7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7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7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7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375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7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7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8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38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8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8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8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8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8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8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39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39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9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9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3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0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0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0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403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404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0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0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0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410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1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1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1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1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1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1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1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1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2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423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2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2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2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2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2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3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431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432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3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3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3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43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3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4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4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4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4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4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4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4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5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45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5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5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5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5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459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460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6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6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6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466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6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6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7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7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7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7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7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7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7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479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8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8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8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8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8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8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487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488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8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9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49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9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49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49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0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0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0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0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0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0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50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1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1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1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1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1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515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516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1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1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1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52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2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2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2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2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2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2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3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3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3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3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53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3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3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4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4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4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543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544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4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4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550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5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5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5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5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5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5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5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6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6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563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6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6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6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7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571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572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7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7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7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57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7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8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8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8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8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8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8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8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8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9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59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9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9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59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59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599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600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0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0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0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0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606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0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1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1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1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1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1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1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1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1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619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2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2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2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2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627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628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2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3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3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3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3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63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3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3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3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4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4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4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4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4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4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4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64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5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5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5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5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655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5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5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5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6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66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6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6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6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6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6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7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7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7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7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7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67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7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7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8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8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683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684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8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8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8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8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690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9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9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69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6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0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0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0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703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0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0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0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0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1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711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712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1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1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1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1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1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71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1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2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2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2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2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2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2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2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2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3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73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3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3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3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3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739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740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4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4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4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4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4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746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5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5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5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5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5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5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5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5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759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6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6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6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6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6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6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6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7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7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77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7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7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7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7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7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8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8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8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8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78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8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8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8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9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9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79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9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9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79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7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0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0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0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0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0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0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0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1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81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1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1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1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1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1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1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1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2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2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82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2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2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2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2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3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3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3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3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3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3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83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3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3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4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4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4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4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4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4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4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850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5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5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5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5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5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5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6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6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863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6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6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6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7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7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7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7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7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876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7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8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8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8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8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8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8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8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8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889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9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9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9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89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9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8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0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0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90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0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0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0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0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0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1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1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1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1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1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91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1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1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1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1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2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2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2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2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2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2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92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2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3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3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3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3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3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3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3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4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94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4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4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4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4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4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4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4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5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5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95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5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5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5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5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5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6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6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6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6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96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6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7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7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7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7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7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975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7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7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8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98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8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8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8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8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8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8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299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299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9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9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29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0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0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0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003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004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0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0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0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010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1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1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1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1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1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1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1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1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2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023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2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2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2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2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2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3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031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032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3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3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3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03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3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4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4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4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4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4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4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4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5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05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5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5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5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5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059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060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6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6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6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066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6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6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7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7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7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7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7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7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7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079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8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8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8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8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8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8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088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8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9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09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9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9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09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09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0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0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0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0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0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10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1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1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1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1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1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115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116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1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1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1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12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2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2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2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2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2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2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3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3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3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3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13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3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3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4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4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4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143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144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4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4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150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5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5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5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5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5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5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5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6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6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163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6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6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6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7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171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172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7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7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7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17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7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8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8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8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8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8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8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8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8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9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19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9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9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19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19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199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200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0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0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0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0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206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0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1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1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1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1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1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1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1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1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219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2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2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2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2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227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228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2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3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3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3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3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23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3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3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3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3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4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4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4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4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4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4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4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24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5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5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5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5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255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5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5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5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6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26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6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6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6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6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6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7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7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7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7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7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27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7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7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8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8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283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284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8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8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8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8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290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9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9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29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2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0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0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0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303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0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0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0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0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1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311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312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1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1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1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1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1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31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1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2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2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2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2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2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2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2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2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3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33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3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3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3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3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339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4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4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4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4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4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346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5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5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5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5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5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5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5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5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359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6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6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6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6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6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367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368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6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7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7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7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7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37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7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7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8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8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8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8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8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8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8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38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8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9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9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9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395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117</xdr:row>
      <xdr:rowOff>0</xdr:rowOff>
    </xdr:from>
    <xdr:ext cx="95250" cy="316923"/>
    <xdr:sp macro="" textlink="">
      <xdr:nvSpPr>
        <xdr:cNvPr id="3396" name="Text Box 15"/>
        <xdr:cNvSpPr txBox="1">
          <a:spLocks noChangeArrowheads="1"/>
        </xdr:cNvSpPr>
      </xdr:nvSpPr>
      <xdr:spPr bwMode="auto">
        <a:xfrm>
          <a:off x="1714500" y="18364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39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9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3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0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0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40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0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0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0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0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0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1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1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1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1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1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41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1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1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1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2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2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2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2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2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2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42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2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3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3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3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3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3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3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3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3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3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4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44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4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4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4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4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4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4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4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5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5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5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5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45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5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5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5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5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6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6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6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6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6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46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6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7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7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7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7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7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7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7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7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7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480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8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8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8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8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8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8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8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8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9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9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493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9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9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49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4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0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0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0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0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0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0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506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0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0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0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1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1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1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1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1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1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1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1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1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519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2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2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2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2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2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2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2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2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2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2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3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3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532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3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3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3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37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3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3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4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4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4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4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4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545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4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4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4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4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50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5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5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5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5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5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5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5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558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5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6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6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6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63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6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65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6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6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6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6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7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571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7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7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7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7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7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78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7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8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8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82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8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584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8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8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87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8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89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9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91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59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9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94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95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96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117</xdr:row>
      <xdr:rowOff>0</xdr:rowOff>
    </xdr:from>
    <xdr:ext cx="95250" cy="164523"/>
    <xdr:sp macro="" textlink="">
      <xdr:nvSpPr>
        <xdr:cNvPr id="3597" name="Text Box 15"/>
        <xdr:cNvSpPr txBox="1">
          <a:spLocks noChangeArrowheads="1"/>
        </xdr:cNvSpPr>
      </xdr:nvSpPr>
      <xdr:spPr bwMode="auto">
        <a:xfrm>
          <a:off x="1752600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98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599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600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601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602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164523"/>
    <xdr:sp macro="" textlink="">
      <xdr:nvSpPr>
        <xdr:cNvPr id="3603" name="Text Box 15"/>
        <xdr:cNvSpPr txBox="1">
          <a:spLocks noChangeArrowheads="1"/>
        </xdr:cNvSpPr>
      </xdr:nvSpPr>
      <xdr:spPr bwMode="auto">
        <a:xfrm>
          <a:off x="170497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117</xdr:row>
      <xdr:rowOff>0</xdr:rowOff>
    </xdr:from>
    <xdr:ext cx="95250" cy="164523"/>
    <xdr:sp macro="" textlink="">
      <xdr:nvSpPr>
        <xdr:cNvPr id="3604" name="Text Box 15"/>
        <xdr:cNvSpPr txBox="1">
          <a:spLocks noChangeArrowheads="1"/>
        </xdr:cNvSpPr>
      </xdr:nvSpPr>
      <xdr:spPr bwMode="auto">
        <a:xfrm>
          <a:off x="1724025" y="18364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304459</xdr:colOff>
      <xdr:row>116</xdr:row>
      <xdr:rowOff>306161</xdr:rowOff>
    </xdr:from>
    <xdr:ext cx="95250" cy="164523"/>
    <xdr:sp macro="" textlink="">
      <xdr:nvSpPr>
        <xdr:cNvPr id="3605" name="Text Box 15"/>
        <xdr:cNvSpPr txBox="1">
          <a:spLocks noChangeArrowheads="1"/>
        </xdr:cNvSpPr>
      </xdr:nvSpPr>
      <xdr:spPr bwMode="auto">
        <a:xfrm>
          <a:off x="4266859" y="16079561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0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0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61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1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1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62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2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3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632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633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3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3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63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4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4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4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4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4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4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5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65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5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5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5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660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661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6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6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6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6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66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6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7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7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7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7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7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7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68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8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8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8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8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688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689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69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9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9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69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69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0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0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0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0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70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1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1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1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716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717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1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72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2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3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3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3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3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4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4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4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744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745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4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4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4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75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5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5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5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5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5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6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6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76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6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6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6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7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772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773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7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7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77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8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8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8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8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8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9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79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9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9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9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7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79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800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801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0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0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0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80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0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1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1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1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1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82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2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2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2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828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829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3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83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3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4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4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4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4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4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84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5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5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5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5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857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5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5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6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86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6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6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6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7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7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7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87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7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7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8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8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8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884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885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8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8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89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9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9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8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9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89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0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0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90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0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0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1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912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913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1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1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91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2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2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2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93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3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3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3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940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941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4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4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4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94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4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5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5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5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5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5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5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96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6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6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6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6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968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969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7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7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97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7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7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8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8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8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8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398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9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9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9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9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996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3997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399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399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0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00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0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0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1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1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2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2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024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025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2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03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3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3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3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3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4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4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04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4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4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4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5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052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053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5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5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05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6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6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6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6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6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6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6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07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7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7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7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7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080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081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8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8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08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9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9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9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09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09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10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0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0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0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0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108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109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1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11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1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2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2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2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2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12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3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3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137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3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3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4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14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4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4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4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5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5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5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5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15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5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6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6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6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164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165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6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6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17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7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7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7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8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8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18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8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8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9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193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19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9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9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1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19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0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0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0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0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0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0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1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21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1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1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220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221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2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2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22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3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3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3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3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4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4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4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4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248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249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5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5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5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25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5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6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6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6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6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6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26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7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7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7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276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277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7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7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8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28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8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8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9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29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9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9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29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0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0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0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0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0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30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1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1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1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1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32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2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2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2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3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33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3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4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4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4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4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4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34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5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5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5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5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5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5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6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36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6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6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6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6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6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6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7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37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7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7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8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8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8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38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9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9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9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39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9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39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40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0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0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0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0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0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1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41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1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2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2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2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3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3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3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3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43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4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4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4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4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4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4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5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45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5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5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5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6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6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6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46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6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7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7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7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7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47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7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8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8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8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8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8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49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9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9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4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9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49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0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0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50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0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0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1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512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513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1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1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51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2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2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2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53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3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3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3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540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541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4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4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4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54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4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5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5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5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5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5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5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56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6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6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6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6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568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569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7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7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57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7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7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8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8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8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8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58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9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9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9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9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596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597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59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59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0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60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0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0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1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1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2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2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624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625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2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63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3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3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3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3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4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4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64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4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4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4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5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652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653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5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5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65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6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6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6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6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6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6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67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7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7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7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7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680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681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8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8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68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9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9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9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69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69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70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0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0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0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0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708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709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1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1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71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1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2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2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2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2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72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3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3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737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3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3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4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74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4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4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4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5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5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5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5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75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5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6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6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6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764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765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6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6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77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7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7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7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8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8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78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8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8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9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792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793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79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9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9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7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79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0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0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0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0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0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0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1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81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1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1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820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821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2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2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82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3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3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3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3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84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4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4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4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4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848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849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5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5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5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85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5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6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6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6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6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6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86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7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7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7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876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877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7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7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8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88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8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8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9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89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9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9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89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0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0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0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904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905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0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0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91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1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1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1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92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2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3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932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115</xdr:row>
      <xdr:rowOff>0</xdr:rowOff>
    </xdr:from>
    <xdr:ext cx="95250" cy="316923"/>
    <xdr:sp macro="" textlink="">
      <xdr:nvSpPr>
        <xdr:cNvPr id="4933" name="Text Box 15"/>
        <xdr:cNvSpPr txBox="1">
          <a:spLocks noChangeArrowheads="1"/>
        </xdr:cNvSpPr>
      </xdr:nvSpPr>
      <xdr:spPr bwMode="auto">
        <a:xfrm>
          <a:off x="1714500" y="15430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3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3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93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4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4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4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4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4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4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5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5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95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5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5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5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5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6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6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6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6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96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6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6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7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7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7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7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7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97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7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8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8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8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8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8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8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9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499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9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9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9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49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9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499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0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0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0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00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0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0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1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1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1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1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017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2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2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2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2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2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2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2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030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3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3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3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3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3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4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4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4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043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4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4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4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4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4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4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5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5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5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5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5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5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5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5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5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6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61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6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6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6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6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6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6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6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069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7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7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7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7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74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7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7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7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7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7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8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8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082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8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8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8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8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87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8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8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09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9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9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9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9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095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9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9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09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00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0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02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0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0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0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0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0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108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0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1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1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1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13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1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15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1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1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1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19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2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121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2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2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24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2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26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2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2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30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31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32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33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115</xdr:row>
      <xdr:rowOff>0</xdr:rowOff>
    </xdr:from>
    <xdr:ext cx="95250" cy="164523"/>
    <xdr:sp macro="" textlink="">
      <xdr:nvSpPr>
        <xdr:cNvPr id="5134" name="Text Box 15"/>
        <xdr:cNvSpPr txBox="1">
          <a:spLocks noChangeArrowheads="1"/>
        </xdr:cNvSpPr>
      </xdr:nvSpPr>
      <xdr:spPr bwMode="auto">
        <a:xfrm>
          <a:off x="1752600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35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36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37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115</xdr:row>
      <xdr:rowOff>0</xdr:rowOff>
    </xdr:from>
    <xdr:ext cx="95250" cy="164523"/>
    <xdr:sp macro="" textlink="">
      <xdr:nvSpPr>
        <xdr:cNvPr id="5138" name="Text Box 15"/>
        <xdr:cNvSpPr txBox="1">
          <a:spLocks noChangeArrowheads="1"/>
        </xdr:cNvSpPr>
      </xdr:nvSpPr>
      <xdr:spPr bwMode="auto">
        <a:xfrm>
          <a:off x="170497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115</xdr:row>
      <xdr:rowOff>0</xdr:rowOff>
    </xdr:from>
    <xdr:ext cx="95250" cy="164523"/>
    <xdr:sp macro="" textlink="">
      <xdr:nvSpPr>
        <xdr:cNvPr id="5139" name="Text Box 15"/>
        <xdr:cNvSpPr txBox="1">
          <a:spLocks noChangeArrowheads="1"/>
        </xdr:cNvSpPr>
      </xdr:nvSpPr>
      <xdr:spPr bwMode="auto">
        <a:xfrm>
          <a:off x="1724025" y="15430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116</xdr:row>
      <xdr:rowOff>0</xdr:rowOff>
    </xdr:from>
    <xdr:ext cx="95250" cy="164523"/>
    <xdr:sp macro="" textlink="">
      <xdr:nvSpPr>
        <xdr:cNvPr id="5140" name="Text Box 15"/>
        <xdr:cNvSpPr txBox="1">
          <a:spLocks noChangeArrowheads="1"/>
        </xdr:cNvSpPr>
      </xdr:nvSpPr>
      <xdr:spPr bwMode="auto">
        <a:xfrm>
          <a:off x="1704975" y="15773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116</xdr:row>
      <xdr:rowOff>0</xdr:rowOff>
    </xdr:from>
    <xdr:ext cx="95250" cy="164523"/>
    <xdr:sp macro="" textlink="">
      <xdr:nvSpPr>
        <xdr:cNvPr id="5141" name="Text Box 15"/>
        <xdr:cNvSpPr txBox="1">
          <a:spLocks noChangeArrowheads="1"/>
        </xdr:cNvSpPr>
      </xdr:nvSpPr>
      <xdr:spPr bwMode="auto">
        <a:xfrm>
          <a:off x="1724025" y="15773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ll2/Escritorio/Mis%20documentos/presupuestos%202006/85-06%20Reh.%20y%20Ampl.%20Ac.%20Imbert%20(2da.%20alternativa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Libro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VR/My%20Documents/ACUEDUCTO%20INCA/PROYECTO/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Users\Luis%20Calderon\Documents\Trabajos\ANALISISDECOSTOS\BASE%20DE%20DATOS%20ANALI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a.montas/AppData/Local/Microsoft/Windows/Temporary%20Internet%20Files/Content.Outlook/2H869UQ5/FORMATO%20INAPA/BARRIO+MARIA+TRINIDAD+SANCHEZ%20(2)-INAP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FARNAU~1.INA\CONFIG~1\Temp\DOCUMENTOS%20ALMONTE\Analisis%20de%20Precios,%207ma%20Edicion,%202010,%20enero\2010%2011%20Ene%20tx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ompartidos%20Evaluacion%20y%20Costo/SANDRA%20BATISTA/2019/ESTIMADOS/Copia%20de%20EST.%20206-2019%20SIST%20ALC%20SANIT%20MUNICIPIO%20DE%20SAN%20CRISTOBAL%20PROV%20SAN%20CRITOBAL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ompartidos%20Evaluacion%20y%20Costo/SANDRA%20BATISTA/2019/ESTIMADOS/EST.%20163-2019%20ALCANT.%20SANIT.%20AGUAS%20RESIDUALES%2030LPS%20TENARES,%20SALCEDO,%20PROV.%20HNAS.%20MIRAB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ompartidos%20Evaluacion%20y%20Costo/MEYVER/ANALISIS%20DE%20COSTOS%20SIM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627">
          <cell r="E627">
            <v>521.90770500000008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No.163-2019 (2)"/>
      <sheetName val="mov. TIERRA (3)"/>
      <sheetName val="PRES. No.163X-19"/>
      <sheetName val="mov. TIERRA (4)"/>
      <sheetName val="Gráfico1"/>
      <sheetName val="EST. PRES. No.206-2019"/>
      <sheetName val="Análisis 2019 "/>
      <sheetName val="Gráfico2"/>
      <sheetName val="mov. TIERRA (5)"/>
      <sheetName val="REGISTROS "/>
      <sheetName val="Análisis 2019 X"/>
      <sheetName val="EST. PRES. No.206-2019 (2)"/>
      <sheetName val="NUEVAS PARTIDAS"/>
      <sheetName val="REGISTROS"/>
      <sheetName val="BOTE"/>
      <sheetName val="Hoja1 (2)"/>
      <sheetName val="ANALISIS"/>
    </sheetNames>
    <sheetDataSet>
      <sheetData sheetId="0"/>
      <sheetData sheetId="1">
        <row r="41">
          <cell r="N41">
            <v>16994.9421</v>
          </cell>
        </row>
      </sheetData>
      <sheetData sheetId="2"/>
      <sheetData sheetId="3"/>
      <sheetData sheetId="4" refreshError="1"/>
      <sheetData sheetId="5"/>
      <sheetData sheetId="6">
        <row r="125">
          <cell r="F125">
            <v>1363.1283333333333</v>
          </cell>
        </row>
      </sheetData>
      <sheetData sheetId="7" refreshError="1"/>
      <sheetData sheetId="8">
        <row r="17">
          <cell r="R17">
            <v>1687.0119999999999</v>
          </cell>
        </row>
      </sheetData>
      <sheetData sheetId="9"/>
      <sheetData sheetId="10">
        <row r="379">
          <cell r="F379">
            <v>835.79914799999995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No.163-2019 (3)"/>
      <sheetName val="PRES. No.163-2019 (2)"/>
      <sheetName val="Análisis 2019 "/>
      <sheetName val="mov. TIERRA (3)"/>
      <sheetName val="mov. TIERRA (4)"/>
      <sheetName val="Hoja1 (2)"/>
      <sheetName val="Hoja1 (3)"/>
      <sheetName val="REGISTROS "/>
      <sheetName val="BOTE"/>
      <sheetName val="ANALISIS"/>
      <sheetName val="PRES. No.163X-19"/>
    </sheetNames>
    <sheetDataSet>
      <sheetData sheetId="0"/>
      <sheetData sheetId="1"/>
      <sheetData sheetId="2">
        <row r="107">
          <cell r="F107">
            <v>0</v>
          </cell>
        </row>
        <row r="211">
          <cell r="F211">
            <v>5562.9</v>
          </cell>
        </row>
      </sheetData>
      <sheetData sheetId="3">
        <row r="30">
          <cell r="C30">
            <v>0</v>
          </cell>
        </row>
      </sheetData>
      <sheetData sheetId="4">
        <row r="30">
          <cell r="D30">
            <v>243</v>
          </cell>
        </row>
      </sheetData>
      <sheetData sheetId="5">
        <row r="598">
          <cell r="E598">
            <v>22553.808790689025</v>
          </cell>
        </row>
      </sheetData>
      <sheetData sheetId="6">
        <row r="192">
          <cell r="E192">
            <v>38384.660775000004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185"/>
  <sheetViews>
    <sheetView showGridLines="0" showZeros="0" tabSelected="1" defaultGridColor="0" view="pageBreakPreview" topLeftCell="A115" colorId="23" zoomScale="120" zoomScaleSheetLayoutView="120" workbookViewId="0">
      <selection activeCell="I31" sqref="I31"/>
    </sheetView>
  </sheetViews>
  <sheetFormatPr baseColWidth="10" defaultRowHeight="12.75"/>
  <cols>
    <col min="1" max="1" width="7.42578125" style="50" customWidth="1"/>
    <col min="2" max="2" width="53.140625" style="50" customWidth="1"/>
    <col min="3" max="3" width="11.7109375" style="284" customWidth="1"/>
    <col min="4" max="4" width="7.140625" style="251" customWidth="1"/>
    <col min="5" max="5" width="12.42578125" style="285" customWidth="1"/>
    <col min="6" max="6" width="13.28515625" style="251" customWidth="1"/>
    <col min="7" max="7" width="14.28515625" style="251" customWidth="1"/>
    <col min="8" max="8" width="13.42578125" style="251" customWidth="1"/>
    <col min="9" max="9" width="14.140625" style="51" customWidth="1"/>
    <col min="10" max="10" width="14.140625" style="101" customWidth="1"/>
    <col min="11" max="11" width="15" style="51" customWidth="1"/>
    <col min="12" max="12" width="16.85546875" style="49" customWidth="1"/>
    <col min="13" max="13" width="14.140625" style="49" customWidth="1"/>
    <col min="14" max="14" width="14.28515625" style="49" customWidth="1"/>
    <col min="15" max="16" width="13.28515625" style="49" bestFit="1" customWidth="1"/>
    <col min="17" max="16384" width="11.42578125" style="49"/>
  </cols>
  <sheetData>
    <row r="1" spans="1:36" s="12" customFormat="1" ht="12.75" customHeight="1">
      <c r="A1" s="743" t="s">
        <v>148</v>
      </c>
      <c r="B1" s="743"/>
      <c r="C1" s="743"/>
      <c r="D1" s="743"/>
      <c r="E1" s="743"/>
      <c r="F1" s="743"/>
      <c r="G1" s="127"/>
      <c r="H1" s="85"/>
      <c r="I1" s="144"/>
      <c r="J1" s="85"/>
      <c r="K1" s="85"/>
      <c r="L1" s="145"/>
      <c r="M1" s="5"/>
      <c r="N1" s="146"/>
      <c r="O1" s="5"/>
      <c r="P1" s="16"/>
      <c r="Q1" s="16"/>
      <c r="R1" s="1"/>
      <c r="S1" s="147"/>
      <c r="T1" s="148"/>
      <c r="U1" s="15">
        <f>Q1*1.1</f>
        <v>0</v>
      </c>
      <c r="V1" s="15"/>
      <c r="W1" s="141">
        <v>1984.72</v>
      </c>
      <c r="X1" s="5">
        <f>1984.72*1.1</f>
        <v>2183.192</v>
      </c>
      <c r="Y1" s="16"/>
      <c r="Z1" s="16"/>
      <c r="AA1" s="16"/>
      <c r="AB1" s="16"/>
      <c r="AC1" s="16"/>
      <c r="AD1" s="147"/>
      <c r="AE1" s="148"/>
    </row>
    <row r="2" spans="1:36" s="294" customFormat="1" ht="12.75" customHeight="1">
      <c r="A2" s="222" t="s">
        <v>85</v>
      </c>
      <c r="B2" s="223"/>
      <c r="C2" s="223"/>
      <c r="D2" s="223"/>
      <c r="E2" s="224" t="s">
        <v>40</v>
      </c>
      <c r="F2" s="223"/>
      <c r="G2" s="330"/>
      <c r="H2" s="331"/>
      <c r="I2" s="373"/>
      <c r="J2" s="331"/>
      <c r="K2" s="331"/>
      <c r="O2" s="295"/>
    </row>
    <row r="3" spans="1:36" s="12" customFormat="1" ht="12.75" customHeight="1">
      <c r="A3" s="225" t="s">
        <v>86</v>
      </c>
      <c r="B3" s="225" t="s">
        <v>29</v>
      </c>
      <c r="C3" s="226" t="s">
        <v>30</v>
      </c>
      <c r="D3" s="226" t="s">
        <v>31</v>
      </c>
      <c r="E3" s="227" t="s">
        <v>38</v>
      </c>
      <c r="F3" s="226" t="s">
        <v>87</v>
      </c>
      <c r="G3" s="127"/>
      <c r="H3" s="85"/>
      <c r="I3" s="144"/>
      <c r="J3" s="85"/>
      <c r="K3" s="85"/>
      <c r="L3" s="145"/>
      <c r="M3" s="5"/>
      <c r="N3" s="146"/>
      <c r="O3" s="5"/>
      <c r="P3" s="16"/>
      <c r="Q3" s="16"/>
      <c r="R3" s="1"/>
      <c r="S3" s="147"/>
      <c r="T3" s="148"/>
      <c r="U3" s="15"/>
      <c r="V3" s="15"/>
      <c r="W3" s="141"/>
      <c r="X3" s="5"/>
      <c r="Y3" s="16"/>
      <c r="Z3" s="16"/>
      <c r="AA3" s="16"/>
      <c r="AB3" s="16"/>
      <c r="AC3" s="16"/>
      <c r="AD3" s="147"/>
      <c r="AE3" s="148"/>
    </row>
    <row r="4" spans="1:36" s="12" customFormat="1" ht="12.75" customHeight="1">
      <c r="A4" s="449"/>
      <c r="B4" s="450"/>
      <c r="C4" s="451"/>
      <c r="D4" s="228"/>
      <c r="E4" s="634"/>
      <c r="F4" s="635"/>
      <c r="G4" s="127"/>
      <c r="H4" s="85"/>
      <c r="I4" s="144"/>
      <c r="J4" s="85"/>
      <c r="K4" s="85"/>
      <c r="L4" s="145"/>
      <c r="M4" s="5"/>
      <c r="N4" s="146"/>
      <c r="O4" s="5"/>
      <c r="P4" s="16"/>
      <c r="Q4" s="16"/>
      <c r="R4" s="1"/>
      <c r="S4" s="147"/>
      <c r="T4" s="148"/>
      <c r="U4" s="15"/>
      <c r="V4" s="15"/>
      <c r="W4" s="141"/>
      <c r="X4" s="5"/>
      <c r="Y4" s="16"/>
      <c r="Z4" s="16"/>
      <c r="AA4" s="16"/>
      <c r="AB4" s="16"/>
      <c r="AC4" s="16"/>
      <c r="AD4" s="147"/>
      <c r="AE4" s="148"/>
    </row>
    <row r="5" spans="1:36" s="12" customFormat="1" ht="12.75" customHeight="1">
      <c r="A5" s="452"/>
      <c r="B5" s="450"/>
      <c r="C5" s="453"/>
      <c r="D5" s="395"/>
      <c r="E5" s="636"/>
      <c r="F5" s="637"/>
      <c r="G5" s="127"/>
      <c r="H5" s="15"/>
      <c r="K5" s="1"/>
      <c r="L5" s="149"/>
      <c r="M5" s="16"/>
      <c r="N5" s="16"/>
      <c r="O5" s="142"/>
      <c r="P5" s="16"/>
      <c r="Q5" s="16"/>
      <c r="R5" s="16"/>
      <c r="S5" s="142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6" s="12" customFormat="1" ht="12.75" customHeight="1">
      <c r="A6" s="454" t="s">
        <v>0</v>
      </c>
      <c r="B6" s="455" t="s">
        <v>126</v>
      </c>
      <c r="C6" s="456"/>
      <c r="D6" s="236"/>
      <c r="E6" s="638"/>
      <c r="F6" s="639"/>
      <c r="G6" s="127"/>
      <c r="H6" s="57"/>
      <c r="I6" s="93"/>
      <c r="J6" s="291"/>
      <c r="K6" s="35"/>
      <c r="L6" s="75"/>
      <c r="M6" s="123"/>
      <c r="N6" s="5"/>
      <c r="O6" s="142"/>
      <c r="P6" s="18"/>
      <c r="Q6" s="150"/>
      <c r="R6" s="70">
        <f>O6*1.1</f>
        <v>0</v>
      </c>
      <c r="S6" s="142"/>
      <c r="T6" s="98"/>
      <c r="U6" s="98"/>
      <c r="V6" s="98"/>
      <c r="W6" s="71"/>
      <c r="X6" s="98"/>
      <c r="Y6" s="18"/>
      <c r="Z6" s="98"/>
      <c r="AA6" s="71"/>
      <c r="AB6" s="98"/>
      <c r="AC6" s="71"/>
      <c r="AD6" s="98"/>
      <c r="AE6" s="72"/>
      <c r="AF6" s="72"/>
    </row>
    <row r="7" spans="1:36" s="12" customFormat="1" ht="12.75" customHeight="1">
      <c r="A7" s="457"/>
      <c r="B7" s="458"/>
      <c r="C7" s="456"/>
      <c r="D7" s="236"/>
      <c r="E7" s="638"/>
      <c r="F7" s="639"/>
      <c r="G7" s="127"/>
      <c r="H7" s="57"/>
      <c r="I7" s="93"/>
      <c r="J7" s="291"/>
      <c r="K7" s="136"/>
      <c r="L7" s="142"/>
      <c r="M7" s="1"/>
      <c r="N7" s="62"/>
      <c r="O7" s="142"/>
      <c r="P7" s="1"/>
      <c r="Q7" s="1"/>
      <c r="R7" s="70"/>
      <c r="S7" s="142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6" s="12" customFormat="1" ht="12.75" customHeight="1">
      <c r="A8" s="459">
        <v>1</v>
      </c>
      <c r="B8" s="460" t="s">
        <v>16</v>
      </c>
      <c r="C8" s="461"/>
      <c r="D8" s="6"/>
      <c r="E8" s="640"/>
      <c r="F8" s="641"/>
      <c r="G8" s="127"/>
      <c r="H8" s="113"/>
      <c r="I8" s="216"/>
      <c r="J8" s="291"/>
      <c r="K8" s="216"/>
      <c r="L8" s="218"/>
      <c r="M8" s="79"/>
      <c r="N8" s="80"/>
      <c r="O8" s="81"/>
      <c r="P8" s="82"/>
      <c r="Q8" s="82"/>
      <c r="R8" s="83"/>
      <c r="S8" s="81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6" s="12" customFormat="1" ht="25.5" customHeight="1">
      <c r="A9" s="462">
        <v>1.1000000000000001</v>
      </c>
      <c r="B9" s="463" t="s">
        <v>111</v>
      </c>
      <c r="C9" s="464">
        <v>1</v>
      </c>
      <c r="D9" s="377" t="s">
        <v>7</v>
      </c>
      <c r="E9" s="642"/>
      <c r="F9" s="643">
        <f>ROUND(E9*C9,2)</f>
        <v>0</v>
      </c>
      <c r="G9" s="127"/>
      <c r="H9" s="130"/>
      <c r="I9" s="217"/>
      <c r="J9" s="292"/>
      <c r="K9" s="86"/>
      <c r="L9" s="149"/>
      <c r="M9" s="16"/>
      <c r="N9" s="16"/>
      <c r="O9" s="16"/>
      <c r="P9" s="142"/>
      <c r="Q9" s="16"/>
      <c r="R9" s="16"/>
      <c r="S9" s="148"/>
      <c r="T9" s="151"/>
      <c r="U9" s="15">
        <f t="shared" ref="U9:U38" si="0">Q9*1.1</f>
        <v>0</v>
      </c>
      <c r="V9" s="15"/>
      <c r="W9" s="16"/>
      <c r="X9" s="16"/>
      <c r="Y9" s="16"/>
      <c r="Z9" s="16"/>
      <c r="AA9" s="142">
        <f>((2887.35*0.9)*1.3*2)*0.0762+((5774.7*0.9)*1*2)*0.0762+((8662.05*0.9)*0.85*2)*0.0762+((40422.9*0.9)*0.75*2)*0.0762</f>
        <v>6475.0729400999999</v>
      </c>
      <c r="AB9" s="16"/>
      <c r="AC9" s="16"/>
      <c r="AD9" s="148"/>
      <c r="AE9" s="148"/>
    </row>
    <row r="10" spans="1:36" s="34" customFormat="1" ht="12.75" customHeight="1">
      <c r="A10" s="465"/>
      <c r="B10" s="460"/>
      <c r="C10" s="466"/>
      <c r="D10" s="378"/>
      <c r="E10" s="644"/>
      <c r="F10" s="645"/>
      <c r="G10" s="127"/>
      <c r="H10" s="46"/>
      <c r="I10" s="152"/>
      <c r="J10" s="85"/>
      <c r="K10" s="85"/>
      <c r="L10" s="145"/>
      <c r="M10" s="141"/>
      <c r="N10" s="141"/>
      <c r="O10" s="141"/>
      <c r="P10" s="141"/>
      <c r="Q10" s="141"/>
      <c r="R10" s="16"/>
      <c r="S10" s="153"/>
      <c r="T10" s="153"/>
      <c r="U10" s="33">
        <f t="shared" si="0"/>
        <v>0</v>
      </c>
      <c r="V10" s="33"/>
      <c r="W10" s="154"/>
      <c r="X10" s="154"/>
      <c r="Y10" s="155"/>
      <c r="Z10" s="156"/>
      <c r="AA10" s="155">
        <f>120*1*2.5+350*1*1.5</f>
        <v>825</v>
      </c>
      <c r="AB10" s="154"/>
      <c r="AC10" s="154"/>
      <c r="AD10" s="153"/>
      <c r="AE10" s="153"/>
    </row>
    <row r="11" spans="1:36" ht="12.75" customHeight="1">
      <c r="A11" s="467">
        <v>2</v>
      </c>
      <c r="B11" s="468" t="s">
        <v>35</v>
      </c>
      <c r="C11" s="469">
        <v>1366.01</v>
      </c>
      <c r="D11" s="7" t="s">
        <v>9</v>
      </c>
      <c r="E11" s="646"/>
      <c r="F11" s="647">
        <f>ROUND(C11*E11,2)</f>
        <v>0</v>
      </c>
      <c r="G11" s="127"/>
      <c r="H11" s="129"/>
      <c r="I11" s="157"/>
      <c r="J11" s="157"/>
      <c r="K11" s="86"/>
      <c r="L11" s="84"/>
      <c r="M11" s="51"/>
      <c r="N11" s="51"/>
    </row>
    <row r="12" spans="1:36" ht="12.75" customHeight="1">
      <c r="A12" s="470"/>
      <c r="B12" s="468"/>
      <c r="C12" s="469"/>
      <c r="D12" s="7"/>
      <c r="E12" s="646"/>
      <c r="F12" s="647"/>
      <c r="G12" s="127"/>
      <c r="H12" s="158"/>
      <c r="I12" s="159"/>
      <c r="J12" s="159"/>
      <c r="K12" s="85"/>
      <c r="L12" s="53"/>
      <c r="M12" s="51"/>
      <c r="N12" s="52"/>
    </row>
    <row r="13" spans="1:36" s="34" customFormat="1">
      <c r="A13" s="471">
        <v>3</v>
      </c>
      <c r="B13" s="472" t="s">
        <v>93</v>
      </c>
      <c r="C13" s="473"/>
      <c r="D13" s="120"/>
      <c r="E13" s="648"/>
      <c r="F13" s="649"/>
      <c r="G13" s="127"/>
      <c r="H13" s="131"/>
      <c r="I13" s="132"/>
      <c r="J13" s="86"/>
      <c r="K13" s="85"/>
      <c r="L13" s="91"/>
      <c r="M13" s="161"/>
      <c r="N13" s="162"/>
      <c r="O13" s="91"/>
      <c r="P13" s="162"/>
      <c r="Q13" s="163"/>
      <c r="R13" s="164"/>
      <c r="S13" s="165"/>
      <c r="T13" s="165"/>
      <c r="U13" s="33">
        <f t="shared" si="0"/>
        <v>0</v>
      </c>
      <c r="V13" s="33">
        <f t="shared" ref="V13:V14" si="1">W13*1.1</f>
        <v>185.57132000000004</v>
      </c>
      <c r="W13" s="36">
        <f>(1984.72*(0.85*0.1))</f>
        <v>168.70120000000003</v>
      </c>
      <c r="X13" s="161">
        <f>W13*1.1</f>
        <v>185.57132000000004</v>
      </c>
      <c r="Y13" s="166">
        <f>'[85]mov. TIERRA (5)'!U136</f>
        <v>0</v>
      </c>
      <c r="Z13" s="91">
        <f>'[85]Análisis 2019 '!Q229</f>
        <v>0</v>
      </c>
      <c r="AA13" s="162">
        <f>+AA14*1.25</f>
        <v>0</v>
      </c>
      <c r="AB13" s="163">
        <f>Y13*1.1</f>
        <v>0</v>
      </c>
      <c r="AC13" s="164"/>
      <c r="AD13" s="165"/>
      <c r="AE13" s="165"/>
      <c r="AF13" s="37"/>
      <c r="AG13" s="37"/>
    </row>
    <row r="14" spans="1:36" s="34" customFormat="1" ht="12.75" customHeight="1">
      <c r="A14" s="474">
        <v>3.1</v>
      </c>
      <c r="B14" s="475" t="s">
        <v>53</v>
      </c>
      <c r="C14" s="476">
        <v>400</v>
      </c>
      <c r="D14" s="121" t="s">
        <v>9</v>
      </c>
      <c r="E14" s="650"/>
      <c r="F14" s="651">
        <f>ROUND((C14*E14),2)</f>
        <v>0</v>
      </c>
      <c r="G14" s="127"/>
      <c r="H14" s="232"/>
      <c r="I14" s="320"/>
      <c r="J14" s="86"/>
      <c r="K14" s="85"/>
      <c r="L14" s="162"/>
      <c r="M14" s="162"/>
      <c r="N14" s="168"/>
      <c r="O14" s="91"/>
      <c r="P14" s="162"/>
      <c r="Q14" s="163"/>
      <c r="R14" s="164"/>
      <c r="S14" s="165"/>
      <c r="T14" s="165"/>
      <c r="U14" s="33">
        <f t="shared" si="0"/>
        <v>0</v>
      </c>
      <c r="V14" s="33">
        <f t="shared" si="1"/>
        <v>668.05675199999996</v>
      </c>
      <c r="W14" s="36">
        <f>(1984.72*0.85*0.3)*1.2</f>
        <v>607.32431999999994</v>
      </c>
      <c r="X14" s="162">
        <f>W14*1.1</f>
        <v>668.05675199999996</v>
      </c>
      <c r="Y14" s="166">
        <f>'[85]mov. TIERRA (5)'!Y145</f>
        <v>0</v>
      </c>
      <c r="Z14" s="91">
        <f>'[85]mov. TIERRA (3)'!Y145</f>
        <v>0</v>
      </c>
      <c r="AA14" s="162">
        <f>'[85]Análisis 2019 '!Q3242</f>
        <v>0</v>
      </c>
      <c r="AB14" s="163">
        <f>Y14*1.1</f>
        <v>0</v>
      </c>
      <c r="AC14" s="164"/>
      <c r="AD14" s="165"/>
      <c r="AE14" s="165"/>
      <c r="AF14" s="37"/>
      <c r="AG14" s="37"/>
    </row>
    <row r="15" spans="1:36" s="34" customFormat="1" ht="12.75" customHeight="1">
      <c r="A15" s="474">
        <v>3.2</v>
      </c>
      <c r="B15" s="475" t="s">
        <v>83</v>
      </c>
      <c r="C15" s="476">
        <v>170</v>
      </c>
      <c r="D15" s="121" t="s">
        <v>10</v>
      </c>
      <c r="E15" s="650"/>
      <c r="F15" s="651">
        <f>ROUND((C15*E15),2)</f>
        <v>0</v>
      </c>
      <c r="G15" s="127"/>
      <c r="H15" s="60"/>
      <c r="I15" s="92"/>
      <c r="J15" s="86"/>
      <c r="K15" s="85"/>
      <c r="L15" s="91"/>
      <c r="M15" s="162"/>
      <c r="N15" s="168"/>
      <c r="O15" s="91"/>
      <c r="P15" s="162"/>
      <c r="Q15" s="163"/>
      <c r="R15" s="164"/>
      <c r="S15" s="165"/>
      <c r="T15" s="165"/>
      <c r="U15" s="33"/>
      <c r="V15" s="33"/>
      <c r="W15" s="36"/>
      <c r="X15" s="162"/>
      <c r="Y15" s="166"/>
      <c r="Z15" s="91"/>
      <c r="AA15" s="162"/>
      <c r="AB15" s="163"/>
      <c r="AC15" s="164"/>
      <c r="AD15" s="165"/>
      <c r="AE15" s="165"/>
      <c r="AF15" s="37"/>
      <c r="AG15" s="37"/>
    </row>
    <row r="16" spans="1:36" s="12" customFormat="1" ht="25.5">
      <c r="A16" s="477">
        <v>3.3</v>
      </c>
      <c r="B16" s="478" t="s">
        <v>39</v>
      </c>
      <c r="C16" s="479">
        <v>229.5</v>
      </c>
      <c r="D16" s="122" t="s">
        <v>8</v>
      </c>
      <c r="E16" s="652"/>
      <c r="F16" s="652">
        <f>ROUND((C16*E16),2)</f>
        <v>0</v>
      </c>
      <c r="G16" s="127"/>
      <c r="H16" s="63"/>
      <c r="I16" s="167"/>
      <c r="J16" s="86"/>
      <c r="K16" s="85"/>
      <c r="L16" s="162"/>
      <c r="M16" s="162"/>
      <c r="N16" s="168"/>
      <c r="O16" s="62"/>
      <c r="P16" s="160"/>
      <c r="Q16" s="141"/>
      <c r="R16" s="46"/>
      <c r="S16" s="39"/>
      <c r="T16" s="143"/>
      <c r="U16" s="15">
        <f t="shared" si="0"/>
        <v>0</v>
      </c>
      <c r="V16" s="15"/>
      <c r="W16" s="140"/>
      <c r="X16" s="5">
        <f>((PI()*(8*0.0254)^2)/4)*1984.72</f>
        <v>64.363037946520677</v>
      </c>
      <c r="Y16" s="30">
        <f>'[85]mov. TIERRA (5)'!U144</f>
        <v>0</v>
      </c>
      <c r="Z16" s="62">
        <f>W16*1.1</f>
        <v>0</v>
      </c>
      <c r="AA16" s="160"/>
      <c r="AB16" s="141">
        <f t="shared" ref="AB16" si="2">Y16*1.1</f>
        <v>0</v>
      </c>
      <c r="AC16" s="46"/>
      <c r="AD16" s="39">
        <f>+AE16*1.05</f>
        <v>6063.4350000000004</v>
      </c>
      <c r="AE16" s="143">
        <v>5774.7</v>
      </c>
    </row>
    <row r="17" spans="1:34" s="12" customFormat="1" ht="12.75" customHeight="1">
      <c r="A17" s="467"/>
      <c r="B17" s="468"/>
      <c r="C17" s="469"/>
      <c r="D17" s="7"/>
      <c r="E17" s="646"/>
      <c r="F17" s="647"/>
      <c r="G17" s="127"/>
      <c r="H17" s="46"/>
      <c r="I17" s="46"/>
      <c r="J17" s="86"/>
      <c r="K17" s="85"/>
      <c r="L17" s="142"/>
      <c r="M17" s="5"/>
      <c r="N17" s="5"/>
      <c r="O17" s="62"/>
      <c r="P17" s="160"/>
      <c r="Q17" s="5"/>
      <c r="R17" s="46"/>
      <c r="S17" s="39"/>
      <c r="T17" s="143"/>
      <c r="U17" s="15">
        <f t="shared" si="0"/>
        <v>0</v>
      </c>
      <c r="V17" s="15"/>
      <c r="W17" s="5"/>
      <c r="X17" s="5"/>
      <c r="Y17" s="160"/>
      <c r="Z17" s="62"/>
      <c r="AA17" s="160">
        <f>124.8/1.04</f>
        <v>120</v>
      </c>
      <c r="AB17" s="5"/>
      <c r="AC17" s="46"/>
      <c r="AD17" s="39">
        <f>AE17*1.04</f>
        <v>9008.5319999999992</v>
      </c>
      <c r="AE17" s="143">
        <v>8662.0499999999993</v>
      </c>
    </row>
    <row r="18" spans="1:34" s="12" customFormat="1">
      <c r="A18" s="480">
        <v>4</v>
      </c>
      <c r="B18" s="481" t="s">
        <v>11</v>
      </c>
      <c r="C18" s="469"/>
      <c r="D18" s="7"/>
      <c r="E18" s="646"/>
      <c r="F18" s="653"/>
      <c r="G18" s="127"/>
      <c r="H18" s="46"/>
      <c r="I18" s="46"/>
      <c r="J18" s="85"/>
      <c r="K18" s="85"/>
      <c r="L18" s="145"/>
      <c r="M18" s="141"/>
      <c r="N18" s="141"/>
      <c r="O18" s="141"/>
      <c r="P18" s="141"/>
      <c r="Q18" s="16"/>
      <c r="R18" s="1"/>
      <c r="S18" s="39"/>
      <c r="T18" s="143"/>
      <c r="U18" s="40">
        <f t="shared" si="0"/>
        <v>0</v>
      </c>
      <c r="V18" s="15"/>
      <c r="W18" s="5"/>
      <c r="X18" s="5"/>
      <c r="Y18" s="160"/>
      <c r="Z18" s="62"/>
      <c r="AA18" s="160">
        <f>360.5/1.03</f>
        <v>350</v>
      </c>
      <c r="AB18" s="142"/>
      <c r="AC18" s="1"/>
      <c r="AD18" s="39">
        <f>+AE18*1.03</f>
        <v>41635.587</v>
      </c>
      <c r="AE18" s="143">
        <v>40422.9</v>
      </c>
      <c r="AF18" s="8"/>
    </row>
    <row r="19" spans="1:34" s="12" customFormat="1" ht="12.75" customHeight="1">
      <c r="A19" s="482">
        <v>4.0999999999999996</v>
      </c>
      <c r="B19" s="483" t="s">
        <v>79</v>
      </c>
      <c r="C19" s="203">
        <v>1539.76</v>
      </c>
      <c r="D19" s="204" t="s">
        <v>8</v>
      </c>
      <c r="E19" s="654"/>
      <c r="F19" s="654">
        <f t="shared" ref="F19:F24" si="3">ROUND((C19*E19),2)</f>
        <v>0</v>
      </c>
      <c r="G19" s="127"/>
      <c r="H19" s="133"/>
      <c r="I19" s="133"/>
      <c r="J19" s="85"/>
      <c r="K19" s="85"/>
      <c r="L19" s="171"/>
      <c r="M19" s="5"/>
      <c r="N19" s="15"/>
      <c r="O19" s="22"/>
      <c r="P19" s="5"/>
      <c r="Q19" s="15"/>
      <c r="R19" s="1"/>
      <c r="S19" s="1"/>
      <c r="T19" s="169"/>
      <c r="U19" s="40">
        <f t="shared" si="0"/>
        <v>0</v>
      </c>
      <c r="V19" s="13">
        <v>1219.23</v>
      </c>
      <c r="W19" s="5">
        <v>1984.72</v>
      </c>
      <c r="X19" s="5">
        <f>1984.72*1.03</f>
        <v>2044.2616</v>
      </c>
      <c r="Y19" s="15">
        <f>X19*1.1</f>
        <v>2248.6877600000003</v>
      </c>
      <c r="Z19" s="22">
        <v>79.28</v>
      </c>
      <c r="AA19" s="5">
        <f>59.67*1000</f>
        <v>59670</v>
      </c>
      <c r="AB19" s="15">
        <f>59670*1.03</f>
        <v>61460.1</v>
      </c>
      <c r="AC19" s="1"/>
      <c r="AD19" s="1"/>
      <c r="AE19" s="169"/>
      <c r="AF19" s="8"/>
    </row>
    <row r="20" spans="1:34" s="12" customFormat="1" ht="12.75" customHeight="1">
      <c r="A20" s="482">
        <v>4.2</v>
      </c>
      <c r="B20" s="468" t="s">
        <v>25</v>
      </c>
      <c r="C20" s="469">
        <v>1161.1099999999999</v>
      </c>
      <c r="D20" s="7" t="s">
        <v>10</v>
      </c>
      <c r="E20" s="655"/>
      <c r="F20" s="656">
        <f t="shared" si="3"/>
        <v>0</v>
      </c>
      <c r="G20" s="127"/>
      <c r="H20" s="46"/>
      <c r="I20" s="130"/>
      <c r="J20" s="85"/>
      <c r="K20" s="85"/>
      <c r="L20" s="1"/>
      <c r="M20" s="142"/>
      <c r="N20" s="62"/>
      <c r="O20" s="62"/>
      <c r="P20" s="62"/>
      <c r="Q20" s="1"/>
      <c r="R20" s="1"/>
      <c r="S20" s="1"/>
      <c r="T20" s="169"/>
      <c r="U20" s="40">
        <f t="shared" si="0"/>
        <v>0</v>
      </c>
      <c r="V20" s="15"/>
      <c r="W20" s="5"/>
      <c r="X20" s="142">
        <f>SUM(X19:X19)</f>
        <v>2044.2616</v>
      </c>
      <c r="Y20" s="62"/>
      <c r="Z20" s="62"/>
      <c r="AA20" s="62">
        <f>SUM(AA19:AA19)</f>
        <v>59670</v>
      </c>
      <c r="AB20" s="1"/>
      <c r="AC20" s="1"/>
      <c r="AD20" s="1"/>
      <c r="AE20" s="169"/>
      <c r="AF20" s="8"/>
    </row>
    <row r="21" spans="1:34" s="12" customFormat="1" ht="12.75" customHeight="1">
      <c r="A21" s="484">
        <v>4.3</v>
      </c>
      <c r="B21" s="478" t="s">
        <v>94</v>
      </c>
      <c r="C21" s="485">
        <v>110.76</v>
      </c>
      <c r="D21" s="42" t="s">
        <v>8</v>
      </c>
      <c r="E21" s="657"/>
      <c r="F21" s="23">
        <f t="shared" si="3"/>
        <v>0</v>
      </c>
      <c r="G21" s="127"/>
      <c r="H21" s="46"/>
      <c r="I21" s="46"/>
      <c r="J21" s="85"/>
      <c r="K21" s="85"/>
      <c r="L21" s="171"/>
      <c r="M21" s="5"/>
      <c r="N21" s="15"/>
      <c r="O21" s="142"/>
      <c r="P21" s="170"/>
      <c r="Q21" s="1"/>
      <c r="R21" s="5"/>
      <c r="S21" s="5"/>
      <c r="T21" s="4"/>
      <c r="U21" s="40">
        <f t="shared" si="0"/>
        <v>0</v>
      </c>
      <c r="V21" s="15"/>
      <c r="W21" s="5"/>
      <c r="X21" s="5"/>
      <c r="Y21" s="15"/>
      <c r="Z21" s="142"/>
      <c r="AA21" s="170"/>
      <c r="AB21" s="1"/>
      <c r="AC21" s="5"/>
      <c r="AD21" s="5"/>
      <c r="AE21" s="4"/>
      <c r="AF21" s="3"/>
      <c r="AG21" s="9"/>
      <c r="AH21" s="9"/>
    </row>
    <row r="22" spans="1:34" s="12" customFormat="1" ht="24" customHeight="1">
      <c r="A22" s="477">
        <v>4.4000000000000004</v>
      </c>
      <c r="B22" s="486" t="s">
        <v>78</v>
      </c>
      <c r="C22" s="487">
        <v>473.57</v>
      </c>
      <c r="D22" s="24" t="s">
        <v>8</v>
      </c>
      <c r="E22" s="658"/>
      <c r="F22" s="23">
        <f t="shared" si="3"/>
        <v>0</v>
      </c>
      <c r="G22" s="127"/>
      <c r="H22" s="133"/>
      <c r="I22" s="134"/>
      <c r="J22" s="85"/>
      <c r="K22" s="85"/>
      <c r="L22" s="171"/>
      <c r="M22" s="13"/>
      <c r="N22" s="13"/>
      <c r="O22" s="54"/>
      <c r="P22" s="170"/>
      <c r="Q22" s="170"/>
      <c r="R22" s="170"/>
      <c r="S22" s="16"/>
      <c r="T22" s="16"/>
      <c r="U22" s="40">
        <f t="shared" si="0"/>
        <v>0</v>
      </c>
      <c r="V22" s="5">
        <f>40422.9*0.9</f>
        <v>36380.61</v>
      </c>
      <c r="W22" s="15">
        <v>79.28</v>
      </c>
      <c r="X22" s="13">
        <v>43.04</v>
      </c>
      <c r="Y22" s="13"/>
      <c r="Z22" s="54">
        <v>90.38</v>
      </c>
      <c r="AA22" s="170"/>
      <c r="AB22" s="170"/>
      <c r="AC22" s="170"/>
      <c r="AD22" s="16"/>
      <c r="AE22" s="16"/>
      <c r="AG22" s="11"/>
    </row>
    <row r="23" spans="1:34" s="55" customFormat="1" ht="26.25" customHeight="1">
      <c r="A23" s="488">
        <v>4.5</v>
      </c>
      <c r="B23" s="486" t="s">
        <v>56</v>
      </c>
      <c r="C23" s="487">
        <v>1315.48</v>
      </c>
      <c r="D23" s="24" t="s">
        <v>8</v>
      </c>
      <c r="E23" s="658"/>
      <c r="F23" s="23">
        <f t="shared" si="3"/>
        <v>0</v>
      </c>
      <c r="G23" s="127"/>
      <c r="H23" s="56"/>
      <c r="I23" s="214"/>
      <c r="J23" s="85"/>
      <c r="K23" s="85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:34" s="318" customFormat="1" ht="24.75" customHeight="1">
      <c r="A24" s="477">
        <v>4.5999999999999996</v>
      </c>
      <c r="B24" s="478" t="s">
        <v>39</v>
      </c>
      <c r="C24" s="487">
        <v>269.14</v>
      </c>
      <c r="D24" s="24" t="s">
        <v>8</v>
      </c>
      <c r="E24" s="659"/>
      <c r="F24" s="23">
        <f t="shared" si="3"/>
        <v>0</v>
      </c>
      <c r="G24" s="127"/>
      <c r="H24" s="315"/>
      <c r="I24" s="316"/>
      <c r="J24" s="303"/>
      <c r="K24" s="303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</row>
    <row r="25" spans="1:34" s="287" customFormat="1" ht="12.75" customHeight="1">
      <c r="A25" s="484"/>
      <c r="B25" s="468"/>
      <c r="C25" s="469"/>
      <c r="D25" s="7"/>
      <c r="E25" s="646"/>
      <c r="F25" s="656"/>
      <c r="G25" s="127"/>
      <c r="H25" s="314"/>
      <c r="I25" s="86"/>
    </row>
    <row r="26" spans="1:34" s="287" customFormat="1" ht="12.95" customHeight="1">
      <c r="A26" s="480">
        <v>5</v>
      </c>
      <c r="B26" s="481" t="s">
        <v>33</v>
      </c>
      <c r="C26" s="469"/>
      <c r="D26" s="7"/>
      <c r="E26" s="646"/>
      <c r="F26" s="656"/>
      <c r="G26" s="127"/>
      <c r="H26" s="314"/>
      <c r="I26" s="86"/>
    </row>
    <row r="27" spans="1:34" s="287" customFormat="1" ht="12.95" customHeight="1">
      <c r="A27" s="482">
        <v>5.0999999999999996</v>
      </c>
      <c r="B27" s="489" t="s">
        <v>54</v>
      </c>
      <c r="C27" s="490">
        <v>1406.99</v>
      </c>
      <c r="D27" s="7" t="s">
        <v>9</v>
      </c>
      <c r="E27" s="660"/>
      <c r="F27" s="23">
        <f>ROUND((C27*E27),2)</f>
        <v>0</v>
      </c>
      <c r="G27" s="127"/>
      <c r="H27" s="314"/>
      <c r="I27" s="86"/>
    </row>
    <row r="28" spans="1:34" s="287" customFormat="1" ht="12.95" customHeight="1">
      <c r="A28" s="480"/>
      <c r="B28" s="481"/>
      <c r="C28" s="469"/>
      <c r="D28" s="7"/>
      <c r="E28" s="646"/>
      <c r="F28" s="656"/>
      <c r="G28" s="127"/>
      <c r="H28" s="314"/>
      <c r="I28" s="86"/>
    </row>
    <row r="29" spans="1:34" s="287" customFormat="1" ht="12.75" customHeight="1">
      <c r="A29" s="480">
        <v>6</v>
      </c>
      <c r="B29" s="481" t="s">
        <v>34</v>
      </c>
      <c r="C29" s="469"/>
      <c r="D29" s="7"/>
      <c r="E29" s="646"/>
      <c r="F29" s="656"/>
      <c r="G29" s="127"/>
      <c r="I29" s="86"/>
    </row>
    <row r="30" spans="1:34" s="287" customFormat="1" ht="12.75" customHeight="1">
      <c r="A30" s="482">
        <v>6.1</v>
      </c>
      <c r="B30" s="489" t="s">
        <v>54</v>
      </c>
      <c r="C30" s="490">
        <v>1406.99</v>
      </c>
      <c r="D30" s="7" t="s">
        <v>9</v>
      </c>
      <c r="E30" s="646"/>
      <c r="F30" s="656">
        <f>ROUND((C30*E30),2)</f>
        <v>0</v>
      </c>
      <c r="G30" s="127"/>
      <c r="I30" s="61"/>
    </row>
    <row r="31" spans="1:34" s="287" customFormat="1" ht="12.75" customHeight="1">
      <c r="A31" s="491"/>
      <c r="B31" s="492"/>
      <c r="C31" s="490"/>
      <c r="D31" s="241"/>
      <c r="E31" s="661"/>
      <c r="F31" s="656"/>
      <c r="G31" s="127"/>
      <c r="I31" s="319"/>
      <c r="J31" s="61"/>
    </row>
    <row r="32" spans="1:34" s="304" customFormat="1" ht="24.75" customHeight="1">
      <c r="A32" s="493">
        <v>7</v>
      </c>
      <c r="B32" s="494" t="s">
        <v>110</v>
      </c>
      <c r="C32" s="495">
        <v>1</v>
      </c>
      <c r="D32" s="379" t="s">
        <v>7</v>
      </c>
      <c r="E32" s="662"/>
      <c r="F32" s="656">
        <f>ROUND((C32*E32),2)</f>
        <v>0</v>
      </c>
      <c r="G32" s="127"/>
    </row>
    <row r="33" spans="1:41" s="287" customFormat="1" ht="12.75" customHeight="1">
      <c r="A33" s="496"/>
      <c r="B33" s="494"/>
      <c r="C33" s="497"/>
      <c r="D33" s="380"/>
      <c r="E33" s="663"/>
      <c r="F33" s="656"/>
      <c r="G33" s="127"/>
    </row>
    <row r="34" spans="1:41" s="304" customFormat="1" ht="12.75" customHeight="1">
      <c r="A34" s="496">
        <v>8</v>
      </c>
      <c r="B34" s="494" t="s">
        <v>99</v>
      </c>
      <c r="C34" s="497">
        <v>10</v>
      </c>
      <c r="D34" s="380" t="s">
        <v>9</v>
      </c>
      <c r="E34" s="663"/>
      <c r="F34" s="656">
        <f>ROUND((C34*E34),2)</f>
        <v>0</v>
      </c>
      <c r="G34" s="127"/>
    </row>
    <row r="35" spans="1:41" s="304" customFormat="1" ht="12.75" customHeight="1">
      <c r="A35" s="498"/>
      <c r="B35" s="494"/>
      <c r="C35" s="499"/>
      <c r="D35" s="380"/>
      <c r="E35" s="663"/>
      <c r="F35" s="664"/>
      <c r="G35" s="127"/>
      <c r="H35" s="313"/>
    </row>
    <row r="36" spans="1:41" s="304" customFormat="1" ht="26.25" customHeight="1">
      <c r="A36" s="500">
        <v>9</v>
      </c>
      <c r="B36" s="501" t="s">
        <v>97</v>
      </c>
      <c r="C36" s="499"/>
      <c r="D36" s="380"/>
      <c r="E36" s="663"/>
      <c r="F36" s="664"/>
      <c r="G36" s="127"/>
    </row>
    <row r="37" spans="1:41" s="12" customFormat="1" ht="12.75" customHeight="1">
      <c r="A37" s="482">
        <v>9.1</v>
      </c>
      <c r="B37" s="502" t="s">
        <v>28</v>
      </c>
      <c r="C37" s="503">
        <v>1</v>
      </c>
      <c r="D37" s="381" t="s">
        <v>7</v>
      </c>
      <c r="E37" s="665"/>
      <c r="F37" s="666">
        <f t="shared" ref="F37:F42" si="4">ROUND(C37*E37,2)</f>
        <v>0</v>
      </c>
      <c r="G37" s="127"/>
      <c r="H37" s="32"/>
      <c r="I37" s="32"/>
      <c r="J37" s="85"/>
      <c r="K37" s="85"/>
      <c r="L37" s="171"/>
      <c r="M37" s="13"/>
      <c r="N37" s="13"/>
      <c r="O37" s="62"/>
      <c r="P37" s="170"/>
      <c r="Q37" s="170"/>
      <c r="R37" s="170"/>
      <c r="S37" s="16"/>
      <c r="T37" s="16"/>
      <c r="U37" s="15">
        <f t="shared" si="0"/>
        <v>0</v>
      </c>
      <c r="V37" s="15"/>
      <c r="W37" s="5"/>
      <c r="X37" s="13"/>
      <c r="Y37" s="13"/>
      <c r="Z37" s="62"/>
      <c r="AA37" s="170"/>
      <c r="AB37" s="170"/>
      <c r="AC37" s="170"/>
      <c r="AD37" s="16"/>
      <c r="AE37" s="16"/>
      <c r="AG37" s="11"/>
    </row>
    <row r="38" spans="1:41" s="12" customFormat="1" ht="25.5" customHeight="1">
      <c r="A38" s="382">
        <v>9.1999999999999993</v>
      </c>
      <c r="B38" s="494" t="s">
        <v>147</v>
      </c>
      <c r="C38" s="499">
        <v>30</v>
      </c>
      <c r="D38" s="380" t="s">
        <v>9</v>
      </c>
      <c r="E38" s="663"/>
      <c r="F38" s="667">
        <f t="shared" si="4"/>
        <v>0</v>
      </c>
      <c r="G38" s="127"/>
      <c r="H38" s="133"/>
      <c r="I38" s="134"/>
      <c r="J38" s="85"/>
      <c r="K38" s="85"/>
      <c r="L38" s="171"/>
      <c r="M38" s="5"/>
      <c r="N38" s="15">
        <f>M38*1.1</f>
        <v>0</v>
      </c>
      <c r="O38" s="22"/>
      <c r="P38" s="5"/>
      <c r="Q38" s="15"/>
      <c r="R38" s="1"/>
      <c r="S38" s="1"/>
      <c r="T38" s="169"/>
      <c r="U38" s="40">
        <f t="shared" si="0"/>
        <v>0</v>
      </c>
      <c r="V38" s="13">
        <v>1219.23</v>
      </c>
      <c r="W38" s="5">
        <v>1984.72</v>
      </c>
      <c r="X38" s="5">
        <f>1984.72*1.03</f>
        <v>2044.2616</v>
      </c>
      <c r="Y38" s="15">
        <f>X38*1.1</f>
        <v>2248.6877600000003</v>
      </c>
      <c r="Z38" s="22">
        <v>79.28</v>
      </c>
      <c r="AA38" s="5">
        <f>59.67*1000</f>
        <v>59670</v>
      </c>
      <c r="AB38" s="15">
        <f>59670*1.03</f>
        <v>61460.1</v>
      </c>
      <c r="AC38" s="1"/>
      <c r="AD38" s="1"/>
      <c r="AE38" s="169"/>
      <c r="AF38" s="8"/>
    </row>
    <row r="39" spans="1:41" s="287" customFormat="1" ht="12.75" customHeight="1">
      <c r="A39" s="382">
        <v>9.3000000000000007</v>
      </c>
      <c r="B39" s="483" t="s">
        <v>79</v>
      </c>
      <c r="C39" s="499">
        <v>31.11</v>
      </c>
      <c r="D39" s="380" t="s">
        <v>8</v>
      </c>
      <c r="E39" s="654"/>
      <c r="F39" s="668">
        <f t="shared" si="4"/>
        <v>0</v>
      </c>
      <c r="G39" s="127"/>
    </row>
    <row r="40" spans="1:41" s="10" customFormat="1" ht="24" customHeight="1">
      <c r="A40" s="382">
        <v>9.4</v>
      </c>
      <c r="B40" s="504" t="s">
        <v>26</v>
      </c>
      <c r="C40" s="495">
        <v>29.55</v>
      </c>
      <c r="D40" s="379" t="s">
        <v>8</v>
      </c>
      <c r="E40" s="669"/>
      <c r="F40" s="670">
        <f t="shared" si="4"/>
        <v>0</v>
      </c>
      <c r="G40" s="127"/>
      <c r="H40" s="90"/>
      <c r="I40" s="90"/>
      <c r="J40" s="76"/>
      <c r="K40" s="76"/>
      <c r="L40" s="194"/>
      <c r="M40" s="29"/>
      <c r="N40" s="76"/>
      <c r="O40" s="38"/>
      <c r="P40" s="174"/>
      <c r="Q40" s="172"/>
      <c r="R40" s="172"/>
      <c r="S40" s="173"/>
      <c r="T40" s="173"/>
      <c r="U40" s="173"/>
      <c r="V40" s="172"/>
      <c r="W40" s="173"/>
      <c r="X40" s="173"/>
      <c r="Y40" s="173"/>
      <c r="Z40" s="173"/>
      <c r="AA40" s="173"/>
      <c r="AB40" s="173"/>
      <c r="AC40" s="173"/>
      <c r="AD40" s="173"/>
      <c r="AE40" s="173"/>
    </row>
    <row r="41" spans="1:41" s="59" customFormat="1" ht="24" customHeight="1">
      <c r="A41" s="382">
        <v>9.5</v>
      </c>
      <c r="B41" s="505" t="s">
        <v>39</v>
      </c>
      <c r="C41" s="499">
        <v>1.87</v>
      </c>
      <c r="D41" s="380" t="s">
        <v>8</v>
      </c>
      <c r="E41" s="671"/>
      <c r="F41" s="667">
        <f t="shared" si="4"/>
        <v>0</v>
      </c>
      <c r="G41" s="127"/>
      <c r="H41" s="90"/>
      <c r="I41" s="90"/>
      <c r="J41" s="87"/>
      <c r="K41" s="87"/>
      <c r="L41" s="194"/>
      <c r="M41" s="58"/>
      <c r="N41" s="76"/>
      <c r="O41" s="175"/>
      <c r="P41" s="176"/>
      <c r="Q41" s="177"/>
      <c r="R41" s="177"/>
      <c r="S41" s="178"/>
      <c r="T41" s="178"/>
      <c r="U41" s="178"/>
      <c r="V41" s="177"/>
      <c r="W41" s="178"/>
      <c r="X41" s="178"/>
      <c r="Y41" s="178"/>
      <c r="Z41" s="178"/>
      <c r="AA41" s="178"/>
      <c r="AB41" s="178"/>
      <c r="AC41" s="178"/>
      <c r="AD41" s="178"/>
      <c r="AE41" s="178"/>
    </row>
    <row r="42" spans="1:41" s="12" customFormat="1" ht="12.75" customHeight="1">
      <c r="A42" s="447">
        <v>9.6</v>
      </c>
      <c r="B42" s="506" t="s">
        <v>23</v>
      </c>
      <c r="C42" s="507">
        <v>1</v>
      </c>
      <c r="D42" s="399" t="s">
        <v>7</v>
      </c>
      <c r="E42" s="672"/>
      <c r="F42" s="673">
        <f t="shared" si="4"/>
        <v>0</v>
      </c>
      <c r="G42" s="127"/>
      <c r="H42" s="135"/>
      <c r="I42" s="135"/>
      <c r="J42" s="88"/>
      <c r="K42" s="304"/>
      <c r="L42" s="77"/>
      <c r="M42" s="43"/>
      <c r="N42" s="21"/>
      <c r="O42" s="21"/>
      <c r="P42" s="21"/>
      <c r="Q42" s="21"/>
      <c r="R42" s="2"/>
      <c r="S42" s="21"/>
      <c r="T42" s="20"/>
      <c r="U42" s="15">
        <f t="shared" ref="U42:U43" si="5">Q42*1.1</f>
        <v>0</v>
      </c>
      <c r="V42" s="21"/>
      <c r="W42" s="2"/>
      <c r="X42" s="43"/>
      <c r="Y42" s="21"/>
      <c r="Z42" s="21"/>
      <c r="AA42" s="21"/>
      <c r="AB42" s="21"/>
      <c r="AC42" s="2"/>
      <c r="AD42" s="21"/>
      <c r="AE42" s="20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12" customFormat="1" ht="12.75" customHeight="1">
      <c r="A43" s="508"/>
      <c r="B43" s="509"/>
      <c r="C43" s="510"/>
      <c r="D43" s="384"/>
      <c r="E43" s="674"/>
      <c r="F43" s="675"/>
      <c r="G43" s="127"/>
      <c r="H43" s="46"/>
      <c r="I43" s="46"/>
      <c r="J43" s="85"/>
      <c r="K43" s="85"/>
      <c r="L43" s="184"/>
      <c r="M43" s="141"/>
      <c r="N43" s="141"/>
      <c r="O43" s="141"/>
      <c r="P43" s="141"/>
      <c r="Q43" s="16"/>
      <c r="R43" s="1"/>
      <c r="S43" s="39"/>
      <c r="T43" s="143"/>
      <c r="U43" s="40">
        <f t="shared" si="5"/>
        <v>0</v>
      </c>
      <c r="V43" s="15"/>
      <c r="W43" s="5"/>
      <c r="X43" s="5"/>
      <c r="Y43" s="160"/>
      <c r="Z43" s="62"/>
      <c r="AA43" s="160">
        <f>360.5/1.03</f>
        <v>350</v>
      </c>
      <c r="AB43" s="142"/>
      <c r="AC43" s="1"/>
      <c r="AD43" s="39">
        <f>+AE43*1.03</f>
        <v>41635.587</v>
      </c>
      <c r="AE43" s="143">
        <v>40422.9</v>
      </c>
      <c r="AF43" s="8"/>
    </row>
    <row r="44" spans="1:41" s="12" customFormat="1" ht="12.75" customHeight="1">
      <c r="A44" s="500">
        <v>10</v>
      </c>
      <c r="B44" s="17" t="s">
        <v>24</v>
      </c>
      <c r="C44" s="511"/>
      <c r="D44" s="32"/>
      <c r="E44" s="676"/>
      <c r="F44" s="656"/>
      <c r="G44" s="127"/>
      <c r="H44" s="135"/>
      <c r="I44" s="135"/>
      <c r="J44" s="88"/>
      <c r="K44" s="88"/>
      <c r="L44" s="44"/>
      <c r="M44" s="43"/>
      <c r="N44" s="21"/>
      <c r="O44" s="21"/>
      <c r="P44" s="21"/>
      <c r="Q44" s="21"/>
      <c r="R44" s="2"/>
      <c r="S44" s="21"/>
      <c r="T44" s="20"/>
      <c r="U44" s="15"/>
      <c r="V44" s="21"/>
      <c r="W44" s="2"/>
      <c r="X44" s="43"/>
      <c r="Y44" s="21"/>
      <c r="Z44" s="21"/>
      <c r="AA44" s="21"/>
      <c r="AB44" s="21"/>
      <c r="AC44" s="2"/>
      <c r="AD44" s="21"/>
      <c r="AE44" s="20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173" customFormat="1" ht="12.75" customHeight="1">
      <c r="A45" s="512">
        <v>10.1</v>
      </c>
      <c r="B45" s="492" t="s">
        <v>55</v>
      </c>
      <c r="C45" s="513">
        <v>1366.01</v>
      </c>
      <c r="D45" s="241" t="s">
        <v>9</v>
      </c>
      <c r="E45" s="677"/>
      <c r="F45" s="656">
        <f>ROUND((C45*E45),2)</f>
        <v>0</v>
      </c>
      <c r="G45" s="127"/>
      <c r="H45" s="57"/>
      <c r="I45" s="57"/>
      <c r="J45" s="136"/>
      <c r="K45" s="136"/>
      <c r="L45" s="140"/>
      <c r="M45" s="35"/>
      <c r="N45" s="35"/>
      <c r="O45" s="172"/>
      <c r="P45" s="172"/>
      <c r="Q45" s="172"/>
      <c r="U45" s="172"/>
    </row>
    <row r="46" spans="1:41" s="173" customFormat="1" ht="12.75" customHeight="1">
      <c r="A46" s="514"/>
      <c r="B46" s="515"/>
      <c r="C46" s="513"/>
      <c r="D46" s="241"/>
      <c r="E46" s="677"/>
      <c r="F46" s="656"/>
      <c r="G46" s="127"/>
      <c r="M46" s="35"/>
      <c r="N46" s="35"/>
      <c r="O46" s="172"/>
      <c r="P46" s="172"/>
      <c r="Q46" s="172"/>
      <c r="U46" s="172"/>
    </row>
    <row r="47" spans="1:41" s="406" customFormat="1" ht="12.75" customHeight="1">
      <c r="A47" s="446">
        <v>11</v>
      </c>
      <c r="B47" s="516" t="s">
        <v>96</v>
      </c>
      <c r="C47" s="499">
        <v>3.83</v>
      </c>
      <c r="D47" s="380" t="s">
        <v>8</v>
      </c>
      <c r="E47" s="663"/>
      <c r="F47" s="668">
        <f>ROUND(C47*E47,2)</f>
        <v>0</v>
      </c>
      <c r="G47" s="127"/>
      <c r="H47" s="401"/>
      <c r="I47" s="402"/>
      <c r="J47" s="402"/>
      <c r="K47" s="403"/>
      <c r="L47" s="404"/>
      <c r="M47" s="404"/>
      <c r="N47" s="404"/>
      <c r="O47" s="405"/>
      <c r="P47" s="405"/>
      <c r="Q47" s="405"/>
      <c r="U47" s="405"/>
    </row>
    <row r="48" spans="1:41" s="413" customFormat="1" ht="12.75" customHeight="1">
      <c r="A48" s="445"/>
      <c r="B48" s="516"/>
      <c r="C48" s="499"/>
      <c r="D48" s="380"/>
      <c r="E48" s="663"/>
      <c r="F48" s="668"/>
      <c r="G48" s="127"/>
      <c r="H48" s="408"/>
      <c r="I48" s="409"/>
      <c r="J48" s="409"/>
      <c r="K48" s="410"/>
      <c r="L48" s="411"/>
      <c r="M48" s="411"/>
      <c r="N48" s="411"/>
      <c r="O48" s="412"/>
      <c r="P48" s="412"/>
      <c r="Q48" s="412"/>
      <c r="U48" s="412"/>
    </row>
    <row r="49" spans="1:31" s="10" customFormat="1" ht="26.25" customHeight="1">
      <c r="A49" s="517">
        <v>12</v>
      </c>
      <c r="B49" s="518" t="s">
        <v>36</v>
      </c>
      <c r="C49" s="519"/>
      <c r="D49" s="407"/>
      <c r="E49" s="678"/>
      <c r="F49" s="679">
        <f>ROUND(C49*E49,2)</f>
        <v>0</v>
      </c>
      <c r="G49" s="127"/>
      <c r="H49" s="15"/>
      <c r="I49" s="89"/>
      <c r="J49" s="89"/>
      <c r="K49" s="140"/>
      <c r="L49" s="35"/>
      <c r="M49" s="35"/>
      <c r="N49" s="35"/>
      <c r="O49" s="172"/>
      <c r="P49" s="172"/>
      <c r="Q49" s="172"/>
      <c r="R49" s="173"/>
      <c r="S49" s="173"/>
      <c r="T49" s="173"/>
      <c r="U49" s="172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</row>
    <row r="50" spans="1:31" s="10" customFormat="1" ht="34.5" customHeight="1">
      <c r="A50" s="520">
        <v>12.1</v>
      </c>
      <c r="B50" s="521" t="s">
        <v>37</v>
      </c>
      <c r="C50" s="522">
        <v>30</v>
      </c>
      <c r="D50" s="400" t="s">
        <v>7</v>
      </c>
      <c r="E50" s="680"/>
      <c r="F50" s="681">
        <f>ROUND(C50*E50,2)</f>
        <v>0</v>
      </c>
      <c r="G50" s="127"/>
      <c r="H50" s="57"/>
      <c r="I50" s="89"/>
      <c r="J50" s="89"/>
      <c r="K50" s="140"/>
      <c r="L50" s="35"/>
      <c r="M50" s="35"/>
      <c r="N50" s="35"/>
      <c r="O50" s="172"/>
      <c r="P50" s="172"/>
      <c r="Q50" s="172"/>
      <c r="R50" s="173"/>
      <c r="S50" s="173"/>
      <c r="T50" s="173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</row>
    <row r="51" spans="1:31" s="112" customFormat="1" ht="38.25" customHeight="1">
      <c r="A51" s="212">
        <v>12.2</v>
      </c>
      <c r="B51" s="523" t="s">
        <v>81</v>
      </c>
      <c r="C51" s="524">
        <v>1</v>
      </c>
      <c r="D51" s="42" t="s">
        <v>7</v>
      </c>
      <c r="E51" s="682"/>
      <c r="F51" s="683">
        <f>ROUND(C51*E51,2)</f>
        <v>0</v>
      </c>
      <c r="G51" s="127"/>
      <c r="H51" s="78"/>
      <c r="I51" s="111"/>
      <c r="J51" s="111"/>
      <c r="K51" s="186"/>
      <c r="L51" s="187"/>
      <c r="M51" s="187"/>
      <c r="N51" s="187"/>
      <c r="O51" s="188"/>
      <c r="P51" s="188"/>
      <c r="Q51" s="188"/>
      <c r="R51" s="189"/>
      <c r="S51" s="189"/>
      <c r="T51" s="189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</row>
    <row r="52" spans="1:31" s="112" customFormat="1" ht="12.75" customHeight="1">
      <c r="A52" s="525"/>
      <c r="B52" s="526"/>
      <c r="C52" s="383"/>
      <c r="D52" s="205"/>
      <c r="E52" s="684"/>
      <c r="F52" s="685">
        <f>ROUND(C52*E52,2)</f>
        <v>0</v>
      </c>
      <c r="G52" s="127"/>
      <c r="H52" s="78"/>
      <c r="I52" s="111"/>
      <c r="J52" s="111"/>
      <c r="K52" s="186"/>
      <c r="L52" s="187"/>
      <c r="M52" s="187"/>
      <c r="N52" s="187"/>
      <c r="O52" s="188"/>
      <c r="P52" s="188"/>
      <c r="Q52" s="188"/>
      <c r="R52" s="189"/>
      <c r="S52" s="189"/>
      <c r="T52" s="189"/>
      <c r="U52" s="188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</row>
    <row r="53" spans="1:31" s="112" customFormat="1" ht="12.75" customHeight="1">
      <c r="A53" s="527">
        <v>13</v>
      </c>
      <c r="B53" s="528" t="s">
        <v>41</v>
      </c>
      <c r="C53" s="529"/>
      <c r="D53" s="384"/>
      <c r="E53" s="238"/>
      <c r="F53" s="257">
        <f>+ROUND(C53*E53,2)</f>
        <v>0</v>
      </c>
      <c r="G53" s="127"/>
      <c r="H53" s="78"/>
      <c r="I53" s="111"/>
      <c r="J53" s="111"/>
      <c r="K53" s="186"/>
      <c r="L53" s="187"/>
      <c r="M53" s="187"/>
      <c r="N53" s="187"/>
      <c r="O53" s="188"/>
      <c r="P53" s="188"/>
      <c r="Q53" s="188"/>
      <c r="R53" s="189"/>
      <c r="S53" s="189"/>
      <c r="T53" s="189"/>
      <c r="U53" s="188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</row>
    <row r="54" spans="1:31" s="112" customFormat="1" ht="12.75" customHeight="1">
      <c r="A54" s="530">
        <v>13.1</v>
      </c>
      <c r="B54" s="531" t="s">
        <v>95</v>
      </c>
      <c r="C54" s="209"/>
      <c r="D54" s="28"/>
      <c r="E54" s="211"/>
      <c r="F54" s="686">
        <f t="shared" ref="F54" si="6">+ROUND(C54*E54,2)</f>
        <v>0</v>
      </c>
      <c r="G54" s="127"/>
      <c r="H54" s="78"/>
      <c r="I54" s="111"/>
      <c r="J54" s="111"/>
      <c r="K54" s="186"/>
      <c r="L54" s="187"/>
      <c r="M54" s="187"/>
      <c r="N54" s="187">
        <f>'[86]Análisis 2019 '!F211</f>
        <v>5562.9</v>
      </c>
      <c r="O54" s="188"/>
      <c r="P54" s="188"/>
      <c r="Q54" s="188"/>
      <c r="R54" s="189"/>
      <c r="S54" s="189"/>
      <c r="T54" s="189"/>
      <c r="U54" s="188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</row>
    <row r="55" spans="1:31" s="112" customFormat="1" ht="12.75" customHeight="1">
      <c r="A55" s="532" t="s">
        <v>100</v>
      </c>
      <c r="B55" s="533" t="s">
        <v>15</v>
      </c>
      <c r="C55" s="206">
        <v>694</v>
      </c>
      <c r="D55" s="207" t="s">
        <v>9</v>
      </c>
      <c r="E55" s="208"/>
      <c r="F55" s="686">
        <f t="shared" ref="F55:F67" si="7">+ROUND(C55*E55,2)</f>
        <v>0</v>
      </c>
      <c r="G55" s="127"/>
      <c r="H55" s="78"/>
      <c r="I55" s="111"/>
      <c r="J55" s="111"/>
      <c r="K55" s="186"/>
      <c r="L55" s="187"/>
      <c r="M55" s="187"/>
      <c r="N55" s="187"/>
      <c r="O55" s="188"/>
      <c r="P55" s="188"/>
      <c r="Q55" s="188"/>
      <c r="R55" s="189"/>
      <c r="S55" s="189"/>
      <c r="T55" s="189"/>
      <c r="U55" s="188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</row>
    <row r="56" spans="1:31" s="112" customFormat="1" ht="12.75" customHeight="1">
      <c r="A56" s="532" t="s">
        <v>101</v>
      </c>
      <c r="B56" s="534" t="s">
        <v>112</v>
      </c>
      <c r="C56" s="206">
        <v>694</v>
      </c>
      <c r="D56" s="122" t="s">
        <v>9</v>
      </c>
      <c r="E56" s="208"/>
      <c r="F56" s="686">
        <f t="shared" si="7"/>
        <v>0</v>
      </c>
      <c r="G56" s="127"/>
      <c r="H56" s="78"/>
      <c r="I56" s="111"/>
      <c r="J56" s="111"/>
      <c r="K56" s="186"/>
      <c r="L56" s="187"/>
      <c r="M56" s="187"/>
      <c r="N56" s="187"/>
      <c r="O56" s="188"/>
      <c r="P56" s="188"/>
      <c r="Q56" s="188"/>
      <c r="R56" s="189"/>
      <c r="S56" s="189"/>
      <c r="T56" s="189"/>
      <c r="U56" s="188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</row>
    <row r="57" spans="1:31" s="112" customFormat="1" ht="12.75" customHeight="1">
      <c r="A57" s="532" t="s">
        <v>102</v>
      </c>
      <c r="B57" s="534" t="s">
        <v>44</v>
      </c>
      <c r="C57" s="206">
        <v>694</v>
      </c>
      <c r="D57" s="207" t="s">
        <v>9</v>
      </c>
      <c r="E57" s="208"/>
      <c r="F57" s="686">
        <f t="shared" si="7"/>
        <v>0</v>
      </c>
      <c r="G57" s="127"/>
      <c r="H57" s="78"/>
      <c r="I57" s="111"/>
      <c r="J57" s="111"/>
      <c r="K57" s="186"/>
      <c r="L57" s="187"/>
      <c r="M57" s="187"/>
      <c r="N57" s="187"/>
      <c r="O57" s="188"/>
      <c r="P57" s="188"/>
      <c r="Q57" s="188"/>
      <c r="R57" s="189"/>
      <c r="S57" s="189"/>
      <c r="T57" s="189"/>
      <c r="U57" s="188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</row>
    <row r="58" spans="1:31" s="69" customFormat="1" ht="12.75" customHeight="1">
      <c r="A58" s="532" t="s">
        <v>103</v>
      </c>
      <c r="B58" s="534" t="s">
        <v>45</v>
      </c>
      <c r="C58" s="206">
        <v>120</v>
      </c>
      <c r="D58" s="207" t="s">
        <v>6</v>
      </c>
      <c r="E58" s="208"/>
      <c r="F58" s="686">
        <f t="shared" si="7"/>
        <v>0</v>
      </c>
      <c r="G58" s="127"/>
      <c r="H58" s="78"/>
      <c r="I58" s="111"/>
      <c r="J58" s="111"/>
      <c r="K58" s="186"/>
      <c r="L58" s="187"/>
      <c r="M58" s="321"/>
      <c r="N58" s="321"/>
      <c r="O58" s="321"/>
      <c r="P58" s="68"/>
      <c r="Q58" s="68"/>
      <c r="R58" s="68"/>
      <c r="S58" s="321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</row>
    <row r="59" spans="1:31" s="115" customFormat="1" ht="12.75" customHeight="1">
      <c r="A59" s="532" t="s">
        <v>114</v>
      </c>
      <c r="B59" s="534" t="s">
        <v>46</v>
      </c>
      <c r="C59" s="206">
        <v>120</v>
      </c>
      <c r="D59" s="207" t="s">
        <v>6</v>
      </c>
      <c r="E59" s="208"/>
      <c r="F59" s="686">
        <f t="shared" si="7"/>
        <v>0</v>
      </c>
      <c r="G59" s="127"/>
      <c r="H59" s="114"/>
      <c r="I59" s="179"/>
      <c r="J59" s="179"/>
      <c r="K59" s="140"/>
      <c r="L59" s="180"/>
      <c r="M59" s="181"/>
      <c r="N59" s="181"/>
      <c r="O59" s="181"/>
      <c r="P59" s="182"/>
      <c r="Q59" s="182"/>
      <c r="R59" s="182"/>
      <c r="S59" s="181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</row>
    <row r="60" spans="1:31" s="201" customFormat="1" ht="12.75" customHeight="1">
      <c r="A60" s="532" t="s">
        <v>115</v>
      </c>
      <c r="B60" s="534" t="s">
        <v>47</v>
      </c>
      <c r="C60" s="206">
        <v>120</v>
      </c>
      <c r="D60" s="207" t="s">
        <v>6</v>
      </c>
      <c r="E60" s="208"/>
      <c r="F60" s="686">
        <f t="shared" si="7"/>
        <v>0</v>
      </c>
      <c r="G60" s="127"/>
      <c r="H60" s="195"/>
      <c r="I60" s="195"/>
      <c r="J60" s="196"/>
      <c r="K60" s="196"/>
      <c r="L60" s="197"/>
      <c r="M60" s="197"/>
      <c r="N60" s="198"/>
      <c r="O60" s="199"/>
      <c r="P60" s="199"/>
      <c r="Q60" s="199"/>
      <c r="R60" s="200"/>
      <c r="S60" s="200"/>
      <c r="T60" s="200"/>
      <c r="U60" s="199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</row>
    <row r="61" spans="1:31" s="16" customFormat="1" ht="12.75" customHeight="1">
      <c r="A61" s="532" t="s">
        <v>116</v>
      </c>
      <c r="B61" s="534" t="s">
        <v>48</v>
      </c>
      <c r="C61" s="206">
        <v>120</v>
      </c>
      <c r="D61" s="207" t="s">
        <v>6</v>
      </c>
      <c r="E61" s="208"/>
      <c r="F61" s="686">
        <f t="shared" si="7"/>
        <v>0</v>
      </c>
      <c r="G61" s="127"/>
      <c r="H61" s="128"/>
      <c r="I61" s="215"/>
      <c r="J61" s="88"/>
      <c r="K61" s="88"/>
      <c r="L61" s="5"/>
      <c r="M61" s="5"/>
      <c r="N61" s="1"/>
      <c r="O61" s="1"/>
      <c r="U61" s="15"/>
      <c r="V61" s="15"/>
      <c r="W61" s="5"/>
      <c r="X61" s="5"/>
      <c r="Y61" s="1"/>
      <c r="Z61" s="1"/>
    </row>
    <row r="62" spans="1:31" s="69" customFormat="1" ht="12.75" customHeight="1">
      <c r="A62" s="532" t="s">
        <v>117</v>
      </c>
      <c r="B62" s="534" t="s">
        <v>42</v>
      </c>
      <c r="C62" s="206">
        <v>120</v>
      </c>
      <c r="D62" s="207" t="s">
        <v>6</v>
      </c>
      <c r="E62" s="208"/>
      <c r="F62" s="686">
        <f t="shared" si="7"/>
        <v>0</v>
      </c>
      <c r="G62" s="127"/>
      <c r="H62" s="78"/>
      <c r="I62" s="78"/>
      <c r="J62" s="306"/>
      <c r="K62" s="306"/>
      <c r="L62" s="333"/>
      <c r="M62" s="334"/>
      <c r="N62" s="66"/>
      <c r="O62" s="66"/>
      <c r="P62" s="68"/>
      <c r="Q62" s="68"/>
      <c r="R62" s="68"/>
      <c r="S62" s="335"/>
      <c r="T62" s="335"/>
      <c r="U62" s="40"/>
      <c r="V62" s="40"/>
      <c r="W62" s="67"/>
      <c r="X62" s="67"/>
      <c r="Y62" s="66"/>
      <c r="Z62" s="66"/>
      <c r="AA62" s="68"/>
      <c r="AB62" s="68"/>
      <c r="AC62" s="68"/>
      <c r="AD62" s="335">
        <f>57747*0.9</f>
        <v>51972.3</v>
      </c>
      <c r="AE62" s="335"/>
    </row>
    <row r="63" spans="1:31" s="69" customFormat="1" ht="12.75" customHeight="1">
      <c r="A63" s="532" t="s">
        <v>118</v>
      </c>
      <c r="B63" s="533" t="s">
        <v>49</v>
      </c>
      <c r="C63" s="206">
        <v>460.8</v>
      </c>
      <c r="D63" s="207" t="s">
        <v>8</v>
      </c>
      <c r="E63" s="208"/>
      <c r="F63" s="686">
        <f t="shared" si="7"/>
        <v>0</v>
      </c>
      <c r="G63" s="127"/>
      <c r="H63" s="303"/>
      <c r="I63" s="306"/>
      <c r="J63" s="307"/>
      <c r="K63" s="308"/>
      <c r="L63" s="309"/>
      <c r="M63" s="67"/>
      <c r="N63" s="309"/>
      <c r="O63" s="67"/>
      <c r="P63" s="310"/>
      <c r="Q63" s="68"/>
      <c r="R63" s="66"/>
      <c r="S63" s="311"/>
      <c r="T63" s="312"/>
      <c r="U63" s="40"/>
      <c r="V63" s="40"/>
      <c r="W63" s="309"/>
      <c r="X63" s="67"/>
      <c r="Y63" s="68"/>
      <c r="Z63" s="68"/>
      <c r="AA63" s="68"/>
      <c r="AB63" s="68"/>
      <c r="AC63" s="68"/>
      <c r="AD63" s="311"/>
      <c r="AE63" s="312"/>
    </row>
    <row r="64" spans="1:31" s="12" customFormat="1" ht="12.75" customHeight="1">
      <c r="A64" s="532" t="s">
        <v>119</v>
      </c>
      <c r="B64" s="478" t="s">
        <v>80</v>
      </c>
      <c r="C64" s="209">
        <v>44.4</v>
      </c>
      <c r="D64" s="210" t="s">
        <v>8</v>
      </c>
      <c r="E64" s="211"/>
      <c r="F64" s="687">
        <f t="shared" si="7"/>
        <v>0</v>
      </c>
      <c r="G64" s="127"/>
      <c r="H64" s="85"/>
      <c r="I64" s="85"/>
      <c r="J64" s="88"/>
      <c r="K64" s="88"/>
      <c r="L64" s="185"/>
      <c r="M64" s="141"/>
      <c r="N64" s="16"/>
      <c r="O64" s="16"/>
      <c r="P64" s="141"/>
      <c r="Q64" s="16"/>
      <c r="R64" s="16"/>
      <c r="S64" s="147"/>
      <c r="T64" s="148"/>
      <c r="U64" s="15"/>
      <c r="V64" s="15"/>
      <c r="W64" s="141"/>
      <c r="X64" s="5"/>
      <c r="Y64" s="16"/>
      <c r="Z64" s="16"/>
      <c r="AA64" s="16"/>
      <c r="AB64" s="16"/>
      <c r="AC64" s="16"/>
      <c r="AD64" s="147"/>
      <c r="AE64" s="148"/>
    </row>
    <row r="65" spans="1:31" s="69" customFormat="1" ht="12.75" customHeight="1">
      <c r="A65" s="532" t="s">
        <v>120</v>
      </c>
      <c r="B65" s="535" t="s">
        <v>43</v>
      </c>
      <c r="C65" s="209">
        <v>396</v>
      </c>
      <c r="D65" s="202" t="s">
        <v>8</v>
      </c>
      <c r="E65" s="211"/>
      <c r="F65" s="687">
        <f t="shared" si="7"/>
        <v>0</v>
      </c>
      <c r="G65" s="127"/>
      <c r="H65" s="303"/>
      <c r="I65" s="303"/>
      <c r="J65" s="308"/>
      <c r="K65" s="308"/>
      <c r="L65" s="332"/>
      <c r="M65" s="309"/>
      <c r="N65" s="68"/>
      <c r="O65" s="68"/>
      <c r="P65" s="309"/>
      <c r="Q65" s="68"/>
      <c r="R65" s="68"/>
      <c r="S65" s="311"/>
      <c r="T65" s="312"/>
      <c r="U65" s="40"/>
      <c r="V65" s="40"/>
      <c r="W65" s="309"/>
      <c r="X65" s="67"/>
      <c r="Y65" s="68"/>
      <c r="Z65" s="68"/>
      <c r="AA65" s="68"/>
      <c r="AB65" s="68"/>
      <c r="AC65" s="68"/>
      <c r="AD65" s="311"/>
      <c r="AE65" s="312"/>
    </row>
    <row r="66" spans="1:31" s="69" customFormat="1" ht="25.5" customHeight="1">
      <c r="A66" s="536" t="s">
        <v>121</v>
      </c>
      <c r="B66" s="478" t="s">
        <v>39</v>
      </c>
      <c r="C66" s="209">
        <v>78</v>
      </c>
      <c r="D66" s="202" t="s">
        <v>8</v>
      </c>
      <c r="E66" s="211"/>
      <c r="F66" s="687">
        <f t="shared" si="7"/>
        <v>0</v>
      </c>
      <c r="G66" s="127"/>
      <c r="H66" s="303"/>
      <c r="I66" s="303"/>
      <c r="J66" s="308"/>
      <c r="K66" s="308"/>
      <c r="L66" s="332"/>
      <c r="M66" s="309"/>
      <c r="N66" s="68"/>
      <c r="O66" s="68"/>
      <c r="P66" s="309"/>
      <c r="Q66" s="68"/>
      <c r="R66" s="68"/>
      <c r="S66" s="311"/>
      <c r="T66" s="312"/>
      <c r="U66" s="40"/>
      <c r="V66" s="40"/>
      <c r="W66" s="309"/>
      <c r="X66" s="67"/>
      <c r="Y66" s="68"/>
      <c r="Z66" s="68"/>
      <c r="AA66" s="68"/>
      <c r="AB66" s="68"/>
      <c r="AC66" s="68"/>
      <c r="AD66" s="311"/>
      <c r="AE66" s="312"/>
    </row>
    <row r="67" spans="1:31" s="69" customFormat="1" ht="12.75" customHeight="1">
      <c r="A67" s="532" t="s">
        <v>122</v>
      </c>
      <c r="B67" s="534" t="s">
        <v>98</v>
      </c>
      <c r="C67" s="206">
        <v>120</v>
      </c>
      <c r="D67" s="207" t="s">
        <v>6</v>
      </c>
      <c r="E67" s="208"/>
      <c r="F67" s="686">
        <f t="shared" si="7"/>
        <v>0</v>
      </c>
      <c r="G67" s="127"/>
      <c r="H67" s="303"/>
      <c r="I67" s="303"/>
      <c r="J67" s="308"/>
      <c r="K67" s="308"/>
      <c r="L67" s="332"/>
      <c r="M67" s="309"/>
      <c r="N67" s="68"/>
      <c r="O67" s="68"/>
      <c r="P67" s="309"/>
      <c r="Q67" s="68"/>
      <c r="R67" s="68"/>
      <c r="S67" s="311"/>
      <c r="T67" s="312"/>
      <c r="U67" s="40"/>
      <c r="V67" s="40"/>
      <c r="W67" s="309"/>
      <c r="X67" s="67"/>
      <c r="Y67" s="68"/>
      <c r="Z67" s="68"/>
      <c r="AA67" s="68"/>
      <c r="AB67" s="68"/>
      <c r="AC67" s="68"/>
      <c r="AD67" s="311"/>
      <c r="AE67" s="312"/>
    </row>
    <row r="68" spans="1:31" s="69" customFormat="1" ht="12.75" customHeight="1">
      <c r="A68" s="537"/>
      <c r="B68" s="538"/>
      <c r="C68" s="419"/>
      <c r="D68" s="242"/>
      <c r="E68" s="420"/>
      <c r="F68" s="257"/>
      <c r="G68" s="127"/>
      <c r="H68" s="303"/>
      <c r="I68" s="303"/>
      <c r="J68" s="308"/>
      <c r="K68" s="308"/>
      <c r="L68" s="332"/>
      <c r="M68" s="309"/>
      <c r="N68" s="68"/>
      <c r="O68" s="68"/>
      <c r="P68" s="309"/>
      <c r="Q68" s="68"/>
      <c r="R68" s="68"/>
      <c r="S68" s="311"/>
      <c r="T68" s="312"/>
      <c r="U68" s="40"/>
      <c r="V68" s="40"/>
      <c r="W68" s="309"/>
      <c r="X68" s="67"/>
      <c r="Y68" s="68"/>
      <c r="Z68" s="68"/>
      <c r="AA68" s="68"/>
      <c r="AB68" s="68"/>
      <c r="AC68" s="68"/>
      <c r="AD68" s="311"/>
      <c r="AE68" s="312"/>
    </row>
    <row r="69" spans="1:31" s="12" customFormat="1" ht="22.5" customHeight="1">
      <c r="A69" s="539">
        <v>14</v>
      </c>
      <c r="B69" s="540" t="s">
        <v>57</v>
      </c>
      <c r="C69" s="541"/>
      <c r="D69" s="99"/>
      <c r="E69" s="688"/>
      <c r="F69" s="689"/>
      <c r="G69" s="127"/>
      <c r="H69" s="46"/>
      <c r="I69" s="46"/>
      <c r="J69" s="192"/>
      <c r="K69" s="192"/>
      <c r="L69" s="185"/>
      <c r="M69" s="141"/>
      <c r="N69" s="16"/>
      <c r="O69" s="16"/>
      <c r="P69" s="141"/>
      <c r="Q69" s="16"/>
      <c r="R69" s="16"/>
      <c r="S69" s="147"/>
      <c r="T69" s="148"/>
      <c r="U69" s="15"/>
      <c r="V69" s="15"/>
      <c r="W69" s="141"/>
      <c r="X69" s="5"/>
      <c r="Y69" s="16"/>
      <c r="Z69" s="16"/>
      <c r="AA69" s="16"/>
      <c r="AB69" s="16"/>
      <c r="AC69" s="16"/>
      <c r="AD69" s="147"/>
      <c r="AE69" s="148"/>
    </row>
    <row r="70" spans="1:31" s="12" customFormat="1" ht="12.75" customHeight="1">
      <c r="A70" s="542"/>
      <c r="B70" s="543"/>
      <c r="C70" s="544"/>
      <c r="D70" s="422"/>
      <c r="E70" s="423"/>
      <c r="F70" s="690"/>
      <c r="G70" s="127"/>
      <c r="H70" s="46"/>
      <c r="I70" s="46"/>
      <c r="J70" s="192"/>
      <c r="K70" s="192"/>
      <c r="L70" s="185"/>
      <c r="M70" s="141"/>
      <c r="N70" s="16"/>
      <c r="O70" s="16"/>
      <c r="P70" s="141"/>
      <c r="Q70" s="16"/>
      <c r="R70" s="16"/>
      <c r="S70" s="147"/>
      <c r="T70" s="148"/>
      <c r="U70" s="15"/>
      <c r="V70" s="15"/>
      <c r="W70" s="141"/>
      <c r="X70" s="5"/>
      <c r="Y70" s="16"/>
      <c r="Z70" s="16"/>
      <c r="AA70" s="16"/>
      <c r="AB70" s="16"/>
      <c r="AC70" s="16"/>
      <c r="AD70" s="147"/>
      <c r="AE70" s="148"/>
    </row>
    <row r="71" spans="1:31" s="12" customFormat="1" ht="12.75" customHeight="1">
      <c r="A71" s="542">
        <v>14.1</v>
      </c>
      <c r="B71" s="543" t="s">
        <v>58</v>
      </c>
      <c r="C71" s="544"/>
      <c r="D71" s="422"/>
      <c r="E71" s="423"/>
      <c r="F71" s="690"/>
      <c r="G71" s="127"/>
      <c r="H71" s="46"/>
      <c r="I71" s="46"/>
      <c r="J71" s="192"/>
      <c r="K71" s="192"/>
      <c r="L71" s="185"/>
      <c r="M71" s="141"/>
      <c r="N71" s="16"/>
      <c r="O71" s="16"/>
      <c r="P71" s="141"/>
      <c r="Q71" s="16"/>
      <c r="R71" s="16"/>
      <c r="S71" s="147"/>
      <c r="T71" s="148"/>
      <c r="U71" s="15"/>
      <c r="V71" s="15"/>
      <c r="W71" s="141"/>
      <c r="X71" s="5"/>
      <c r="Y71" s="16"/>
      <c r="Z71" s="16"/>
      <c r="AA71" s="16"/>
      <c r="AB71" s="16"/>
      <c r="AC71" s="16"/>
      <c r="AD71" s="147"/>
      <c r="AE71" s="148"/>
    </row>
    <row r="72" spans="1:31" s="12" customFormat="1" ht="12.75" customHeight="1">
      <c r="A72" s="545" t="s">
        <v>127</v>
      </c>
      <c r="B72" s="546" t="s">
        <v>84</v>
      </c>
      <c r="C72" s="547">
        <v>200</v>
      </c>
      <c r="D72" s="235" t="s">
        <v>10</v>
      </c>
      <c r="E72" s="423"/>
      <c r="F72" s="424">
        <f>ROUND(E72*C72,2)</f>
        <v>0</v>
      </c>
      <c r="G72" s="127"/>
      <c r="H72" s="46"/>
      <c r="I72" s="46"/>
      <c r="J72" s="192"/>
      <c r="K72" s="192"/>
      <c r="L72" s="185"/>
      <c r="M72" s="141"/>
      <c r="N72" s="16"/>
      <c r="O72" s="16"/>
      <c r="P72" s="141"/>
      <c r="Q72" s="16"/>
      <c r="R72" s="16"/>
      <c r="S72" s="147"/>
      <c r="T72" s="148"/>
      <c r="U72" s="15"/>
      <c r="V72" s="15"/>
      <c r="W72" s="141"/>
      <c r="X72" s="5"/>
      <c r="Y72" s="16"/>
      <c r="Z72" s="16"/>
      <c r="AA72" s="16"/>
      <c r="AB72" s="16"/>
      <c r="AC72" s="16"/>
      <c r="AD72" s="147"/>
      <c r="AE72" s="148"/>
    </row>
    <row r="73" spans="1:31" s="12" customFormat="1" ht="12.75" customHeight="1">
      <c r="A73" s="545" t="s">
        <v>128</v>
      </c>
      <c r="B73" s="546" t="s">
        <v>59</v>
      </c>
      <c r="C73" s="547">
        <v>100</v>
      </c>
      <c r="D73" s="235" t="s">
        <v>9</v>
      </c>
      <c r="E73" s="423"/>
      <c r="F73" s="424">
        <f>ROUND(E73*C73,2)</f>
        <v>0</v>
      </c>
      <c r="G73" s="127"/>
      <c r="H73" s="46"/>
      <c r="I73" s="46"/>
      <c r="J73" s="192"/>
      <c r="K73" s="192"/>
      <c r="L73" s="185"/>
      <c r="M73" s="141"/>
      <c r="N73" s="16"/>
      <c r="O73" s="16"/>
      <c r="P73" s="141"/>
      <c r="Q73" s="16"/>
      <c r="R73" s="16"/>
      <c r="S73" s="147"/>
      <c r="T73" s="148"/>
      <c r="U73" s="15"/>
      <c r="V73" s="15"/>
      <c r="W73" s="141"/>
      <c r="X73" s="5"/>
      <c r="Y73" s="16"/>
      <c r="Z73" s="16"/>
      <c r="AA73" s="16"/>
      <c r="AB73" s="16"/>
      <c r="AC73" s="16"/>
      <c r="AD73" s="147"/>
      <c r="AE73" s="148"/>
    </row>
    <row r="74" spans="1:31" s="12" customFormat="1" ht="25.5" customHeight="1">
      <c r="A74" s="545" t="s">
        <v>129</v>
      </c>
      <c r="B74" s="505" t="s">
        <v>39</v>
      </c>
      <c r="C74" s="548">
        <v>50</v>
      </c>
      <c r="D74" s="425" t="s">
        <v>8</v>
      </c>
      <c r="E74" s="691"/>
      <c r="F74" s="692">
        <f>ROUND(E74*C74,2)</f>
        <v>0</v>
      </c>
      <c r="G74" s="127"/>
      <c r="H74" s="46"/>
      <c r="I74" s="46"/>
      <c r="J74" s="192"/>
      <c r="K74" s="192"/>
      <c r="L74" s="185"/>
      <c r="M74" s="141"/>
      <c r="N74" s="16"/>
      <c r="O74" s="16"/>
      <c r="P74" s="141"/>
      <c r="Q74" s="16"/>
      <c r="R74" s="16"/>
      <c r="S74" s="147"/>
      <c r="T74" s="148"/>
      <c r="U74" s="15"/>
      <c r="V74" s="15"/>
      <c r="W74" s="141"/>
      <c r="X74" s="5"/>
      <c r="Y74" s="16"/>
      <c r="Z74" s="16"/>
      <c r="AA74" s="16"/>
      <c r="AB74" s="16"/>
      <c r="AC74" s="16"/>
      <c r="AD74" s="147"/>
      <c r="AE74" s="148"/>
    </row>
    <row r="75" spans="1:31" s="12" customFormat="1" ht="10.5" customHeight="1">
      <c r="A75" s="549"/>
      <c r="B75" s="550"/>
      <c r="C75" s="551"/>
      <c r="D75" s="100"/>
      <c r="E75" s="25"/>
      <c r="F75" s="103">
        <f t="shared" ref="F75:F80" si="8">ROUND(E75*C75,2)</f>
        <v>0</v>
      </c>
      <c r="G75" s="127"/>
      <c r="H75" s="46"/>
      <c r="I75" s="46"/>
      <c r="J75" s="192"/>
      <c r="K75" s="192"/>
      <c r="L75" s="185"/>
      <c r="M75" s="141"/>
      <c r="N75" s="16"/>
      <c r="O75" s="16"/>
      <c r="P75" s="141"/>
      <c r="Q75" s="16"/>
      <c r="R75" s="16"/>
      <c r="S75" s="147"/>
      <c r="T75" s="148"/>
      <c r="U75" s="15"/>
      <c r="V75" s="15"/>
      <c r="W75" s="141"/>
      <c r="X75" s="5"/>
      <c r="Y75" s="16"/>
      <c r="Z75" s="16"/>
      <c r="AA75" s="16"/>
      <c r="AB75" s="16"/>
      <c r="AC75" s="16"/>
      <c r="AD75" s="147"/>
      <c r="AE75" s="148"/>
    </row>
    <row r="76" spans="1:31" s="12" customFormat="1" ht="12.75" customHeight="1">
      <c r="A76" s="542">
        <v>14.2</v>
      </c>
      <c r="B76" s="552" t="s">
        <v>60</v>
      </c>
      <c r="C76" s="553"/>
      <c r="D76" s="102"/>
      <c r="E76" s="25"/>
      <c r="F76" s="103">
        <f t="shared" si="8"/>
        <v>0</v>
      </c>
      <c r="G76" s="127"/>
      <c r="H76" s="46"/>
      <c r="I76" s="46"/>
      <c r="J76" s="192"/>
      <c r="K76" s="192"/>
      <c r="L76" s="185"/>
      <c r="M76" s="141"/>
      <c r="N76" s="16"/>
      <c r="O76" s="16"/>
      <c r="P76" s="141"/>
      <c r="Q76" s="16"/>
      <c r="R76" s="16"/>
      <c r="S76" s="147"/>
      <c r="T76" s="148"/>
      <c r="U76" s="15"/>
      <c r="V76" s="15"/>
      <c r="W76" s="141"/>
      <c r="X76" s="5"/>
      <c r="Y76" s="16"/>
      <c r="Z76" s="16"/>
      <c r="AA76" s="16"/>
      <c r="AB76" s="16"/>
      <c r="AC76" s="16"/>
      <c r="AD76" s="147"/>
      <c r="AE76" s="148"/>
    </row>
    <row r="77" spans="1:31" s="12" customFormat="1" ht="12.75" customHeight="1">
      <c r="A77" s="545" t="s">
        <v>130</v>
      </c>
      <c r="B77" s="212" t="s">
        <v>61</v>
      </c>
      <c r="C77" s="553">
        <v>200</v>
      </c>
      <c r="D77" s="102" t="s">
        <v>10</v>
      </c>
      <c r="E77" s="25"/>
      <c r="F77" s="103">
        <f>ROUND(E77*C77,2)</f>
        <v>0</v>
      </c>
      <c r="G77" s="127"/>
      <c r="H77" s="46"/>
      <c r="I77" s="46"/>
      <c r="J77" s="192"/>
      <c r="K77" s="192"/>
      <c r="L77" s="185"/>
      <c r="M77" s="141"/>
      <c r="N77" s="16"/>
      <c r="O77" s="16"/>
      <c r="P77" s="141"/>
      <c r="Q77" s="16"/>
      <c r="R77" s="16"/>
      <c r="S77" s="147"/>
      <c r="T77" s="148"/>
      <c r="U77" s="15"/>
      <c r="V77" s="15"/>
      <c r="W77" s="141"/>
      <c r="X77" s="5"/>
      <c r="Y77" s="16"/>
      <c r="Z77" s="16"/>
      <c r="AA77" s="16"/>
      <c r="AB77" s="16"/>
      <c r="AC77" s="16"/>
      <c r="AD77" s="147"/>
      <c r="AE77" s="148"/>
    </row>
    <row r="78" spans="1:31" s="12" customFormat="1" ht="12.75" customHeight="1">
      <c r="A78" s="545" t="s">
        <v>131</v>
      </c>
      <c r="B78" s="554" t="s">
        <v>59</v>
      </c>
      <c r="C78" s="553">
        <v>100</v>
      </c>
      <c r="D78" s="102" t="s">
        <v>9</v>
      </c>
      <c r="E78" s="25"/>
      <c r="F78" s="103">
        <f>ROUND(E78*C78,2)</f>
        <v>0</v>
      </c>
      <c r="G78" s="127"/>
      <c r="H78" s="46"/>
      <c r="I78" s="46"/>
      <c r="J78" s="192"/>
      <c r="K78" s="192"/>
      <c r="L78" s="185"/>
      <c r="M78" s="141"/>
      <c r="N78" s="16"/>
      <c r="O78" s="16"/>
      <c r="P78" s="141"/>
      <c r="Q78" s="16"/>
      <c r="R78" s="16"/>
      <c r="S78" s="147"/>
      <c r="T78" s="148"/>
      <c r="U78" s="15"/>
      <c r="V78" s="15"/>
      <c r="W78" s="141"/>
      <c r="X78" s="5"/>
      <c r="Y78" s="16"/>
      <c r="Z78" s="16"/>
      <c r="AA78" s="16"/>
      <c r="AB78" s="16"/>
      <c r="AC78" s="16"/>
      <c r="AD78" s="147"/>
      <c r="AE78" s="148"/>
    </row>
    <row r="79" spans="1:31" s="12" customFormat="1" ht="8.25" customHeight="1">
      <c r="A79" s="555"/>
      <c r="B79" s="554"/>
      <c r="C79" s="553"/>
      <c r="D79" s="102"/>
      <c r="E79" s="25"/>
      <c r="F79" s="103">
        <f t="shared" si="8"/>
        <v>0</v>
      </c>
      <c r="G79" s="127"/>
      <c r="H79" s="46"/>
      <c r="I79" s="46"/>
      <c r="J79" s="192"/>
      <c r="K79" s="192"/>
      <c r="L79" s="185"/>
      <c r="M79" s="141"/>
      <c r="N79" s="16"/>
      <c r="O79" s="16"/>
      <c r="P79" s="141"/>
      <c r="Q79" s="16"/>
      <c r="R79" s="16"/>
      <c r="S79" s="147"/>
      <c r="T79" s="148"/>
      <c r="U79" s="15"/>
      <c r="V79" s="15"/>
      <c r="W79" s="141"/>
      <c r="X79" s="5"/>
      <c r="Y79" s="16"/>
      <c r="Z79" s="16"/>
      <c r="AA79" s="16"/>
      <c r="AB79" s="16"/>
      <c r="AC79" s="16"/>
      <c r="AD79" s="147"/>
      <c r="AE79" s="148"/>
    </row>
    <row r="80" spans="1:31" s="12" customFormat="1" ht="12.75" customHeight="1">
      <c r="A80" s="542">
        <v>14.3</v>
      </c>
      <c r="B80" s="552" t="s">
        <v>62</v>
      </c>
      <c r="C80" s="556"/>
      <c r="D80" s="105"/>
      <c r="E80" s="26"/>
      <c r="F80" s="103">
        <f t="shared" si="8"/>
        <v>0</v>
      </c>
      <c r="G80" s="127"/>
      <c r="H80" s="46"/>
      <c r="I80" s="46"/>
      <c r="J80" s="192"/>
      <c r="K80" s="192"/>
      <c r="L80" s="185"/>
      <c r="M80" s="141"/>
      <c r="N80" s="16"/>
      <c r="O80" s="16"/>
      <c r="P80" s="141"/>
      <c r="Q80" s="16"/>
      <c r="R80" s="16"/>
      <c r="S80" s="147"/>
      <c r="T80" s="148"/>
      <c r="U80" s="15"/>
      <c r="V80" s="15"/>
      <c r="W80" s="141"/>
      <c r="X80" s="5"/>
      <c r="Y80" s="16"/>
      <c r="Z80" s="16"/>
      <c r="AA80" s="16"/>
      <c r="AB80" s="16"/>
      <c r="AC80" s="16"/>
      <c r="AD80" s="147"/>
      <c r="AE80" s="148"/>
    </row>
    <row r="81" spans="1:31" s="12" customFormat="1" ht="12.75" customHeight="1">
      <c r="A81" s="545" t="s">
        <v>132</v>
      </c>
      <c r="B81" s="554" t="s">
        <v>63</v>
      </c>
      <c r="C81" s="553">
        <v>140</v>
      </c>
      <c r="D81" s="102" t="s">
        <v>9</v>
      </c>
      <c r="E81" s="693"/>
      <c r="F81" s="103">
        <f t="shared" ref="F81:F86" si="9">ROUND(E81*C81,2)</f>
        <v>0</v>
      </c>
      <c r="G81" s="127"/>
      <c r="H81" s="46"/>
      <c r="I81" s="46"/>
      <c r="J81" s="192"/>
      <c r="K81" s="192"/>
      <c r="L81" s="185"/>
      <c r="M81" s="141"/>
      <c r="N81" s="16"/>
      <c r="O81" s="16"/>
      <c r="P81" s="141"/>
      <c r="Q81" s="16"/>
      <c r="R81" s="16"/>
      <c r="S81" s="147"/>
      <c r="T81" s="148"/>
      <c r="U81" s="15"/>
      <c r="V81" s="15"/>
      <c r="W81" s="141"/>
      <c r="X81" s="5"/>
      <c r="Y81" s="16"/>
      <c r="Z81" s="16"/>
      <c r="AA81" s="16"/>
      <c r="AB81" s="16"/>
      <c r="AC81" s="16"/>
      <c r="AD81" s="147"/>
      <c r="AE81" s="148"/>
    </row>
    <row r="82" spans="1:31" s="12" customFormat="1" ht="12.75" customHeight="1">
      <c r="A82" s="545" t="s">
        <v>133</v>
      </c>
      <c r="B82" s="546" t="s">
        <v>64</v>
      </c>
      <c r="C82" s="547">
        <v>85.8</v>
      </c>
      <c r="D82" s="235" t="s">
        <v>9</v>
      </c>
      <c r="E82" s="694"/>
      <c r="F82" s="424">
        <f t="shared" si="9"/>
        <v>0</v>
      </c>
      <c r="G82" s="127"/>
      <c r="H82" s="46"/>
      <c r="I82" s="46"/>
      <c r="J82" s="192"/>
      <c r="K82" s="192"/>
      <c r="L82" s="185"/>
      <c r="M82" s="141"/>
      <c r="N82" s="16"/>
      <c r="O82" s="16"/>
      <c r="P82" s="141"/>
      <c r="Q82" s="16"/>
      <c r="R82" s="16"/>
      <c r="S82" s="147"/>
      <c r="T82" s="148"/>
      <c r="U82" s="15"/>
      <c r="V82" s="15"/>
      <c r="W82" s="141"/>
      <c r="X82" s="5"/>
      <c r="Y82" s="16"/>
      <c r="Z82" s="16"/>
      <c r="AA82" s="16"/>
      <c r="AB82" s="16"/>
      <c r="AC82" s="16"/>
      <c r="AD82" s="147"/>
      <c r="AE82" s="148"/>
    </row>
    <row r="83" spans="1:31" s="12" customFormat="1" ht="12.75" customHeight="1">
      <c r="A83" s="545" t="s">
        <v>134</v>
      </c>
      <c r="B83" s="546" t="s">
        <v>65</v>
      </c>
      <c r="C83" s="547">
        <v>85.8</v>
      </c>
      <c r="D83" s="235" t="s">
        <v>9</v>
      </c>
      <c r="E83" s="694"/>
      <c r="F83" s="424">
        <f t="shared" si="9"/>
        <v>0</v>
      </c>
      <c r="G83" s="127"/>
      <c r="H83" s="46"/>
      <c r="I83" s="46"/>
      <c r="J83" s="192"/>
      <c r="K83" s="192"/>
      <c r="L83" s="185"/>
      <c r="M83" s="141"/>
      <c r="N83" s="16"/>
      <c r="O83" s="16"/>
      <c r="P83" s="141"/>
      <c r="Q83" s="16"/>
      <c r="R83" s="16"/>
      <c r="S83" s="147"/>
      <c r="T83" s="148"/>
      <c r="U83" s="15"/>
      <c r="V83" s="15"/>
      <c r="W83" s="141"/>
      <c r="X83" s="5"/>
      <c r="Y83" s="16"/>
      <c r="Z83" s="16"/>
      <c r="AA83" s="16"/>
      <c r="AB83" s="16"/>
      <c r="AC83" s="16"/>
      <c r="AD83" s="147"/>
      <c r="AE83" s="148"/>
    </row>
    <row r="84" spans="1:31" s="432" customFormat="1" ht="12.75" customHeight="1">
      <c r="A84" s="545" t="s">
        <v>135</v>
      </c>
      <c r="B84" s="546" t="s">
        <v>66</v>
      </c>
      <c r="C84" s="547">
        <v>42.9</v>
      </c>
      <c r="D84" s="235" t="s">
        <v>9</v>
      </c>
      <c r="E84" s="694"/>
      <c r="F84" s="424">
        <f t="shared" si="9"/>
        <v>0</v>
      </c>
      <c r="G84" s="127"/>
      <c r="H84" s="426"/>
      <c r="I84" s="426"/>
      <c r="J84" s="45"/>
      <c r="K84" s="45"/>
      <c r="L84" s="427"/>
      <c r="M84" s="428"/>
      <c r="N84" s="429"/>
      <c r="O84" s="429"/>
      <c r="P84" s="428"/>
      <c r="Q84" s="429"/>
      <c r="R84" s="429"/>
      <c r="S84" s="430"/>
      <c r="T84" s="431"/>
      <c r="U84" s="31"/>
      <c r="V84" s="31"/>
      <c r="W84" s="428"/>
      <c r="X84" s="30"/>
      <c r="Y84" s="429"/>
      <c r="Z84" s="429"/>
      <c r="AA84" s="429"/>
      <c r="AB84" s="429"/>
      <c r="AC84" s="429"/>
      <c r="AD84" s="430"/>
      <c r="AE84" s="431"/>
    </row>
    <row r="85" spans="1:31" s="432" customFormat="1" ht="12.75" customHeight="1">
      <c r="A85" s="557" t="s">
        <v>136</v>
      </c>
      <c r="B85" s="558" t="s">
        <v>67</v>
      </c>
      <c r="C85" s="559">
        <v>9</v>
      </c>
      <c r="D85" s="443" t="s">
        <v>9</v>
      </c>
      <c r="E85" s="695"/>
      <c r="F85" s="444">
        <f t="shared" si="9"/>
        <v>0</v>
      </c>
      <c r="G85" s="127"/>
      <c r="H85" s="426"/>
      <c r="I85" s="426"/>
      <c r="J85" s="45"/>
      <c r="K85" s="45"/>
      <c r="L85" s="427"/>
      <c r="M85" s="428"/>
      <c r="N85" s="429"/>
      <c r="O85" s="429"/>
      <c r="P85" s="428"/>
      <c r="Q85" s="429"/>
      <c r="R85" s="429"/>
      <c r="S85" s="430"/>
      <c r="T85" s="431"/>
      <c r="U85" s="31"/>
      <c r="V85" s="31"/>
      <c r="W85" s="428"/>
      <c r="X85" s="30"/>
      <c r="Y85" s="429"/>
      <c r="Z85" s="429"/>
      <c r="AA85" s="429"/>
      <c r="AB85" s="429"/>
      <c r="AC85" s="429"/>
      <c r="AD85" s="430"/>
      <c r="AE85" s="431"/>
    </row>
    <row r="86" spans="1:31" s="432" customFormat="1" ht="12.75" customHeight="1">
      <c r="A86" s="545" t="s">
        <v>137</v>
      </c>
      <c r="B86" s="546" t="s">
        <v>68</v>
      </c>
      <c r="C86" s="547">
        <v>9</v>
      </c>
      <c r="D86" s="235" t="s">
        <v>9</v>
      </c>
      <c r="E86" s="694"/>
      <c r="F86" s="424">
        <f t="shared" si="9"/>
        <v>0</v>
      </c>
      <c r="G86" s="127"/>
      <c r="H86" s="426"/>
      <c r="I86" s="426"/>
      <c r="J86" s="45"/>
      <c r="K86" s="45"/>
      <c r="L86" s="427"/>
      <c r="M86" s="428"/>
      <c r="N86" s="429"/>
      <c r="O86" s="429"/>
      <c r="P86" s="428"/>
      <c r="Q86" s="429"/>
      <c r="R86" s="429"/>
      <c r="S86" s="430"/>
      <c r="T86" s="431"/>
      <c r="U86" s="31"/>
      <c r="V86" s="31"/>
      <c r="W86" s="428"/>
      <c r="X86" s="30"/>
      <c r="Y86" s="429"/>
      <c r="Z86" s="429"/>
      <c r="AA86" s="429"/>
      <c r="AB86" s="429"/>
      <c r="AC86" s="429"/>
      <c r="AD86" s="430"/>
      <c r="AE86" s="431"/>
    </row>
    <row r="87" spans="1:31" s="432" customFormat="1" ht="9.75" customHeight="1">
      <c r="A87" s="545"/>
      <c r="B87" s="546"/>
      <c r="C87" s="547"/>
      <c r="D87" s="235"/>
      <c r="E87" s="694"/>
      <c r="F87" s="424"/>
      <c r="G87" s="127"/>
      <c r="H87" s="426"/>
      <c r="I87" s="426"/>
      <c r="J87" s="45"/>
      <c r="K87" s="45"/>
      <c r="L87" s="427"/>
      <c r="M87" s="428"/>
      <c r="N87" s="429"/>
      <c r="O87" s="429"/>
      <c r="P87" s="428"/>
      <c r="Q87" s="429"/>
      <c r="R87" s="429"/>
      <c r="S87" s="430"/>
      <c r="T87" s="431"/>
      <c r="U87" s="31"/>
      <c r="V87" s="31"/>
      <c r="W87" s="428"/>
      <c r="X87" s="30"/>
      <c r="Y87" s="429"/>
      <c r="Z87" s="429"/>
      <c r="AA87" s="429"/>
      <c r="AB87" s="429"/>
      <c r="AC87" s="429"/>
      <c r="AD87" s="430"/>
      <c r="AE87" s="431"/>
    </row>
    <row r="88" spans="1:31" s="432" customFormat="1" ht="12.75" customHeight="1">
      <c r="A88" s="542">
        <v>14.4</v>
      </c>
      <c r="B88" s="560" t="s">
        <v>69</v>
      </c>
      <c r="C88" s="561"/>
      <c r="D88" s="442"/>
      <c r="E88" s="694"/>
      <c r="F88" s="424"/>
      <c r="G88" s="127"/>
      <c r="H88" s="426"/>
      <c r="I88" s="426"/>
      <c r="J88" s="45"/>
      <c r="K88" s="45"/>
      <c r="L88" s="427"/>
      <c r="M88" s="428"/>
      <c r="N88" s="429"/>
      <c r="O88" s="429"/>
      <c r="P88" s="428"/>
      <c r="Q88" s="429"/>
      <c r="R88" s="429"/>
      <c r="S88" s="430"/>
      <c r="T88" s="431"/>
      <c r="U88" s="31"/>
      <c r="V88" s="31"/>
      <c r="W88" s="428"/>
      <c r="X88" s="30"/>
      <c r="Y88" s="429"/>
      <c r="Z88" s="429"/>
      <c r="AA88" s="429"/>
      <c r="AB88" s="429"/>
      <c r="AC88" s="429"/>
      <c r="AD88" s="430"/>
      <c r="AE88" s="431"/>
    </row>
    <row r="89" spans="1:31" s="432" customFormat="1" ht="12.75" customHeight="1">
      <c r="A89" s="545" t="s">
        <v>138</v>
      </c>
      <c r="B89" s="546" t="s">
        <v>70</v>
      </c>
      <c r="C89" s="547">
        <v>100</v>
      </c>
      <c r="D89" s="235" t="s">
        <v>7</v>
      </c>
      <c r="E89" s="694"/>
      <c r="F89" s="424">
        <f t="shared" ref="F89:F94" si="10">ROUND(E89*C89,2)</f>
        <v>0</v>
      </c>
      <c r="G89" s="127"/>
      <c r="H89" s="426"/>
      <c r="I89" s="426"/>
      <c r="J89" s="45"/>
      <c r="K89" s="45"/>
      <c r="L89" s="427"/>
      <c r="M89" s="428"/>
      <c r="N89" s="429"/>
      <c r="O89" s="429"/>
      <c r="P89" s="428"/>
      <c r="Q89" s="429"/>
      <c r="R89" s="429"/>
      <c r="S89" s="430"/>
      <c r="T89" s="431"/>
      <c r="U89" s="31"/>
      <c r="V89" s="31"/>
      <c r="W89" s="428"/>
      <c r="X89" s="30"/>
      <c r="Y89" s="429"/>
      <c r="Z89" s="429"/>
      <c r="AA89" s="429"/>
      <c r="AB89" s="429"/>
      <c r="AC89" s="429"/>
      <c r="AD89" s="430"/>
      <c r="AE89" s="431"/>
    </row>
    <row r="90" spans="1:31" s="434" customFormat="1">
      <c r="A90" s="545" t="s">
        <v>139</v>
      </c>
      <c r="B90" s="546" t="s">
        <v>71</v>
      </c>
      <c r="C90" s="547">
        <v>50</v>
      </c>
      <c r="D90" s="235" t="s">
        <v>7</v>
      </c>
      <c r="E90" s="694"/>
      <c r="F90" s="424">
        <f t="shared" si="10"/>
        <v>0</v>
      </c>
      <c r="G90" s="127"/>
      <c r="H90" s="433"/>
      <c r="I90" s="293"/>
      <c r="J90" s="433"/>
      <c r="O90" s="435">
        <f>+I90*1.1</f>
        <v>0</v>
      </c>
      <c r="Q90" s="230" t="s">
        <v>109</v>
      </c>
      <c r="R90" s="436"/>
      <c r="S90" s="436"/>
      <c r="T90" s="437">
        <f>(1910.24)*0.6</f>
        <v>1146.144</v>
      </c>
      <c r="U90" s="436"/>
      <c r="V90" s="437">
        <f>(5779.61)*0.6</f>
        <v>3467.7659999999996</v>
      </c>
      <c r="W90" s="436"/>
      <c r="X90" s="437">
        <f>(1620.35)*0.85</f>
        <v>1377.2974999999999</v>
      </c>
      <c r="Y90" s="436"/>
      <c r="Z90" s="284">
        <f>+X90</f>
        <v>1377.2974999999999</v>
      </c>
      <c r="AA90" s="436"/>
      <c r="AB90" s="193"/>
    </row>
    <row r="91" spans="1:31" s="12" customFormat="1" ht="12.75" customHeight="1">
      <c r="A91" s="545" t="s">
        <v>140</v>
      </c>
      <c r="B91" s="546" t="s">
        <v>72</v>
      </c>
      <c r="C91" s="547">
        <v>50</v>
      </c>
      <c r="D91" s="235" t="s">
        <v>7</v>
      </c>
      <c r="E91" s="694"/>
      <c r="F91" s="424">
        <f t="shared" si="10"/>
        <v>0</v>
      </c>
      <c r="G91" s="127"/>
      <c r="H91" s="15"/>
      <c r="I91" s="73"/>
      <c r="J91" s="108"/>
      <c r="K91" s="107"/>
      <c r="L91" s="185"/>
      <c r="M91" s="141"/>
      <c r="N91" s="16"/>
      <c r="O91" s="16"/>
      <c r="P91" s="141"/>
      <c r="Q91" s="16"/>
      <c r="R91" s="16"/>
      <c r="S91" s="147"/>
      <c r="T91" s="148"/>
      <c r="U91" s="15"/>
      <c r="V91" s="15"/>
      <c r="W91" s="141"/>
      <c r="X91" s="5"/>
      <c r="Y91" s="16"/>
      <c r="Z91" s="16"/>
      <c r="AA91" s="16"/>
      <c r="AB91" s="16"/>
      <c r="AC91" s="16"/>
      <c r="AD91" s="147"/>
      <c r="AE91" s="148"/>
    </row>
    <row r="92" spans="1:31" s="73" customFormat="1">
      <c r="A92" s="545" t="s">
        <v>141</v>
      </c>
      <c r="B92" s="546" t="s">
        <v>73</v>
      </c>
      <c r="C92" s="547">
        <v>50</v>
      </c>
      <c r="D92" s="235" t="s">
        <v>7</v>
      </c>
      <c r="E92" s="694"/>
      <c r="F92" s="424">
        <f t="shared" si="10"/>
        <v>0</v>
      </c>
      <c r="G92" s="127"/>
      <c r="H92" s="109"/>
      <c r="I92" s="64"/>
      <c r="J92" s="74"/>
      <c r="K92" s="27"/>
      <c r="L92" s="98"/>
      <c r="M92" s="98"/>
      <c r="N92" s="98"/>
      <c r="O92" s="98"/>
      <c r="P92" s="98"/>
      <c r="Q92" s="98"/>
    </row>
    <row r="93" spans="1:31" s="73" customFormat="1">
      <c r="A93" s="545" t="s">
        <v>142</v>
      </c>
      <c r="B93" s="546" t="s">
        <v>76</v>
      </c>
      <c r="C93" s="547">
        <v>8</v>
      </c>
      <c r="D93" s="235" t="s">
        <v>7</v>
      </c>
      <c r="E93" s="694"/>
      <c r="F93" s="424">
        <f t="shared" si="10"/>
        <v>0</v>
      </c>
      <c r="G93" s="127"/>
      <c r="H93" s="107"/>
      <c r="I93" s="438"/>
      <c r="K93" s="107"/>
      <c r="L93" s="98"/>
      <c r="M93" s="98"/>
      <c r="N93" s="98"/>
      <c r="O93" s="98"/>
      <c r="P93" s="98"/>
      <c r="Q93" s="98"/>
    </row>
    <row r="94" spans="1:31" s="439" customFormat="1">
      <c r="A94" s="545" t="s">
        <v>143</v>
      </c>
      <c r="B94" s="546" t="s">
        <v>77</v>
      </c>
      <c r="C94" s="547">
        <v>8</v>
      </c>
      <c r="D94" s="235" t="s">
        <v>7</v>
      </c>
      <c r="E94" s="694"/>
      <c r="F94" s="424">
        <f t="shared" si="10"/>
        <v>0</v>
      </c>
      <c r="G94" s="127"/>
      <c r="H94" s="27"/>
      <c r="I94" s="73"/>
      <c r="J94" s="74"/>
      <c r="K94" s="125"/>
      <c r="L94" s="18"/>
      <c r="M94" s="18"/>
      <c r="N94" s="267"/>
    </row>
    <row r="95" spans="1:31" s="73" customFormat="1">
      <c r="A95" s="555"/>
      <c r="B95" s="554"/>
      <c r="C95" s="553"/>
      <c r="D95" s="102"/>
      <c r="E95" s="25"/>
      <c r="F95" s="103"/>
      <c r="G95" s="127"/>
      <c r="H95" s="18"/>
      <c r="J95" s="108"/>
      <c r="K95" s="18"/>
      <c r="L95" s="98"/>
      <c r="M95" s="98"/>
      <c r="N95" s="98"/>
      <c r="O95" s="98"/>
      <c r="P95" s="98"/>
      <c r="Q95" s="98"/>
    </row>
    <row r="96" spans="1:31" s="73" customFormat="1">
      <c r="A96" s="542">
        <v>14.5</v>
      </c>
      <c r="B96" s="552" t="s">
        <v>21</v>
      </c>
      <c r="C96" s="556">
        <v>0</v>
      </c>
      <c r="D96" s="105"/>
      <c r="E96" s="26"/>
      <c r="F96" s="103">
        <f>ROUND(E96*C96,2)</f>
        <v>0</v>
      </c>
      <c r="G96" s="127"/>
      <c r="H96" s="65"/>
      <c r="J96" s="108"/>
      <c r="K96" s="18"/>
      <c r="L96" s="98"/>
      <c r="M96" s="98"/>
      <c r="N96" s="98"/>
      <c r="O96" s="98"/>
      <c r="P96" s="98"/>
      <c r="Q96" s="98"/>
    </row>
    <row r="97" spans="1:256" s="73" customFormat="1" ht="12.75" customHeight="1">
      <c r="A97" s="545" t="s">
        <v>144</v>
      </c>
      <c r="B97" s="554" t="s">
        <v>74</v>
      </c>
      <c r="C97" s="553">
        <v>180</v>
      </c>
      <c r="D97" s="102" t="s">
        <v>18</v>
      </c>
      <c r="E97" s="25"/>
      <c r="F97" s="103">
        <f>ROUND(E97*C97,2)</f>
        <v>0</v>
      </c>
      <c r="G97" s="127"/>
      <c r="H97" s="65"/>
      <c r="J97" s="108"/>
      <c r="K97" s="18"/>
      <c r="L97" s="98"/>
      <c r="M97" s="98"/>
      <c r="N97" s="98"/>
      <c r="O97" s="98"/>
      <c r="P97" s="98"/>
      <c r="Q97" s="98"/>
    </row>
    <row r="98" spans="1:256" s="432" customFormat="1" ht="12.75" customHeight="1">
      <c r="A98" s="545" t="s">
        <v>145</v>
      </c>
      <c r="B98" s="562" t="s">
        <v>82</v>
      </c>
      <c r="C98" s="553">
        <v>190</v>
      </c>
      <c r="D98" s="102" t="s">
        <v>18</v>
      </c>
      <c r="E98" s="25"/>
      <c r="F98" s="103">
        <f>ROUND(E98*C98,2)</f>
        <v>0</v>
      </c>
      <c r="G98" s="127"/>
      <c r="H98" s="426"/>
      <c r="I98" s="426"/>
      <c r="J98" s="45"/>
      <c r="K98" s="45"/>
      <c r="L98" s="427"/>
      <c r="M98" s="428"/>
      <c r="N98" s="429"/>
      <c r="O98" s="429"/>
      <c r="P98" s="428"/>
      <c r="Q98" s="429"/>
      <c r="R98" s="429"/>
      <c r="S98" s="430"/>
      <c r="T98" s="431"/>
      <c r="U98" s="31"/>
      <c r="V98" s="31"/>
      <c r="W98" s="428"/>
      <c r="X98" s="30"/>
      <c r="Y98" s="429"/>
      <c r="Z98" s="429"/>
      <c r="AA98" s="429"/>
      <c r="AB98" s="429"/>
      <c r="AC98" s="429"/>
      <c r="AD98" s="430"/>
      <c r="AE98" s="431"/>
    </row>
    <row r="99" spans="1:256" s="385" customFormat="1" ht="12.75" customHeight="1">
      <c r="A99" s="417"/>
      <c r="B99" s="563"/>
      <c r="C99" s="564"/>
      <c r="D99" s="421"/>
      <c r="E99" s="696"/>
      <c r="F99" s="697"/>
      <c r="G99" s="127"/>
      <c r="H99" s="386"/>
      <c r="I99" s="374"/>
      <c r="J99" s="19"/>
      <c r="K99" s="19"/>
      <c r="L99" s="19"/>
      <c r="M99" s="19"/>
      <c r="N99" s="19"/>
      <c r="O99" s="387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385" customFormat="1" ht="12.75" customHeight="1">
      <c r="A100" s="388">
        <v>15</v>
      </c>
      <c r="B100" s="565" t="s">
        <v>125</v>
      </c>
      <c r="C100" s="566"/>
      <c r="D100" s="389"/>
      <c r="E100" s="698"/>
      <c r="F100" s="677">
        <f t="shared" ref="F100" si="11">ROUND(C100*E100,2)</f>
        <v>0</v>
      </c>
      <c r="G100" s="127"/>
      <c r="H100" s="386"/>
      <c r="I100" s="119"/>
      <c r="J100" s="19"/>
      <c r="K100" s="19"/>
      <c r="L100" s="19"/>
      <c r="M100" s="19"/>
      <c r="N100" s="19"/>
      <c r="O100" s="387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385" customFormat="1" ht="12.75" customHeight="1">
      <c r="A101" s="246">
        <v>15.1</v>
      </c>
      <c r="B101" s="567" t="s">
        <v>49</v>
      </c>
      <c r="C101" s="568">
        <v>34</v>
      </c>
      <c r="D101" s="242" t="s">
        <v>8</v>
      </c>
      <c r="E101" s="699"/>
      <c r="F101" s="700">
        <f t="shared" ref="F101:F107" si="12">ROUND(C101*E101,2)</f>
        <v>0</v>
      </c>
      <c r="G101" s="127"/>
      <c r="H101" s="386"/>
      <c r="I101" s="73"/>
      <c r="J101" s="19"/>
      <c r="K101" s="19"/>
      <c r="L101" s="19"/>
      <c r="M101" s="19"/>
      <c r="N101" s="19"/>
      <c r="O101" s="387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385" customFormat="1" ht="27" customHeight="1">
      <c r="A102" s="390">
        <v>15.2</v>
      </c>
      <c r="B102" s="567" t="s">
        <v>104</v>
      </c>
      <c r="C102" s="568">
        <v>40.799999999999997</v>
      </c>
      <c r="D102" s="242" t="s">
        <v>8</v>
      </c>
      <c r="E102" s="699"/>
      <c r="F102" s="700">
        <f t="shared" si="12"/>
        <v>0</v>
      </c>
      <c r="G102" s="127"/>
      <c r="H102" s="386"/>
      <c r="I102" s="64"/>
      <c r="J102" s="19"/>
      <c r="K102" s="19"/>
      <c r="L102" s="19"/>
      <c r="M102" s="19"/>
      <c r="N102" s="19"/>
      <c r="O102" s="387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385" customFormat="1" ht="26.25" customHeight="1">
      <c r="A103" s="390">
        <v>15.3</v>
      </c>
      <c r="B103" s="569" t="s">
        <v>105</v>
      </c>
      <c r="C103" s="547">
        <v>45.9</v>
      </c>
      <c r="D103" s="391" t="s">
        <v>8</v>
      </c>
      <c r="E103" s="701"/>
      <c r="F103" s="702">
        <f t="shared" si="12"/>
        <v>0</v>
      </c>
      <c r="G103" s="127"/>
      <c r="H103" s="386"/>
      <c r="I103" s="124"/>
      <c r="J103" s="19"/>
      <c r="K103" s="19"/>
      <c r="L103" s="19"/>
      <c r="M103" s="19"/>
      <c r="N103" s="19"/>
      <c r="O103" s="387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385" customFormat="1" ht="24.75" customHeight="1">
      <c r="A104" s="390">
        <v>15.4</v>
      </c>
      <c r="B104" s="515" t="s">
        <v>106</v>
      </c>
      <c r="C104" s="570">
        <v>43.61</v>
      </c>
      <c r="D104" s="392" t="s">
        <v>8</v>
      </c>
      <c r="E104" s="703"/>
      <c r="F104" s="703">
        <f t="shared" si="12"/>
        <v>0</v>
      </c>
      <c r="G104" s="127"/>
      <c r="H104" s="386"/>
      <c r="I104" s="73"/>
      <c r="J104" s="19"/>
      <c r="K104" s="19"/>
      <c r="L104" s="19"/>
      <c r="M104" s="19"/>
      <c r="N104" s="19"/>
      <c r="O104" s="387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385" customFormat="1" ht="12.75" customHeight="1">
      <c r="A105" s="246">
        <v>15.5</v>
      </c>
      <c r="B105" s="515" t="s">
        <v>50</v>
      </c>
      <c r="C105" s="571">
        <v>170</v>
      </c>
      <c r="D105" s="245" t="s">
        <v>10</v>
      </c>
      <c r="E105" s="704"/>
      <c r="F105" s="705">
        <f t="shared" si="12"/>
        <v>0</v>
      </c>
      <c r="G105" s="127"/>
      <c r="H105" s="386"/>
      <c r="I105" s="73"/>
      <c r="J105" s="19"/>
      <c r="K105" s="19"/>
      <c r="L105" s="19"/>
      <c r="M105" s="19"/>
      <c r="N105" s="19"/>
      <c r="O105" s="387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385" customFormat="1" ht="24" customHeight="1">
      <c r="A106" s="390">
        <v>15.6</v>
      </c>
      <c r="B106" s="569" t="s">
        <v>107</v>
      </c>
      <c r="C106" s="566">
        <f>+C105</f>
        <v>170</v>
      </c>
      <c r="D106" s="235" t="s">
        <v>10</v>
      </c>
      <c r="E106" s="706"/>
      <c r="F106" s="677">
        <f t="shared" si="12"/>
        <v>0</v>
      </c>
      <c r="G106" s="127"/>
      <c r="H106" s="386"/>
      <c r="I106" s="73"/>
      <c r="J106" s="19"/>
      <c r="K106" s="19"/>
      <c r="L106" s="19"/>
      <c r="M106" s="19"/>
      <c r="N106" s="19"/>
      <c r="O106" s="387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385" customFormat="1" ht="12.75" customHeight="1">
      <c r="A107" s="393">
        <v>15.7</v>
      </c>
      <c r="B107" s="572" t="s">
        <v>108</v>
      </c>
      <c r="C107" s="573">
        <v>510</v>
      </c>
      <c r="D107" s="394" t="s">
        <v>27</v>
      </c>
      <c r="E107" s="707"/>
      <c r="F107" s="708">
        <f t="shared" si="12"/>
        <v>0</v>
      </c>
      <c r="G107" s="127"/>
      <c r="H107" s="386"/>
      <c r="I107" s="73"/>
      <c r="J107" s="19"/>
      <c r="K107" s="19"/>
      <c r="L107" s="19"/>
      <c r="M107" s="19"/>
      <c r="N107" s="19"/>
      <c r="O107" s="387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385" customFormat="1" ht="12.75" customHeight="1">
      <c r="A108" s="417"/>
      <c r="B108" s="574"/>
      <c r="C108" s="564"/>
      <c r="D108" s="418"/>
      <c r="E108" s="696"/>
      <c r="F108" s="709"/>
      <c r="G108" s="127"/>
      <c r="H108" s="386"/>
      <c r="I108" s="73"/>
      <c r="J108" s="19"/>
      <c r="K108" s="19"/>
      <c r="L108" s="19"/>
      <c r="M108" s="19"/>
      <c r="N108" s="19"/>
      <c r="O108" s="387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385" customFormat="1" ht="74.25" customHeight="1">
      <c r="A109" s="575">
        <v>16</v>
      </c>
      <c r="B109" s="576" t="s">
        <v>51</v>
      </c>
      <c r="C109" s="577">
        <v>1366.01</v>
      </c>
      <c r="D109" s="213" t="s">
        <v>9</v>
      </c>
      <c r="E109" s="23"/>
      <c r="F109" s="653">
        <f>+ROUND(C109*E109,2)</f>
        <v>0</v>
      </c>
      <c r="G109" s="127"/>
      <c r="H109" s="386"/>
      <c r="I109" s="51"/>
      <c r="J109" s="19"/>
      <c r="K109" s="19"/>
      <c r="L109" s="19"/>
      <c r="M109" s="19"/>
      <c r="N109" s="19"/>
      <c r="O109" s="387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385" customFormat="1" ht="12.75" customHeight="1">
      <c r="A110" s="578">
        <v>17</v>
      </c>
      <c r="B110" s="579" t="s">
        <v>52</v>
      </c>
      <c r="C110" s="580">
        <v>1366.01</v>
      </c>
      <c r="D110" s="237" t="s">
        <v>9</v>
      </c>
      <c r="E110" s="238"/>
      <c r="F110" s="239">
        <f>ROUND(C110*E110,2)</f>
        <v>0</v>
      </c>
      <c r="G110" s="127"/>
      <c r="H110" s="386"/>
      <c r="J110" s="19"/>
      <c r="K110" s="19"/>
      <c r="L110" s="19"/>
      <c r="M110" s="19"/>
      <c r="N110" s="19"/>
      <c r="O110" s="387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234" customFormat="1" ht="12.75" customHeight="1">
      <c r="A111" s="414"/>
      <c r="B111" s="415"/>
      <c r="C111" s="581"/>
      <c r="D111" s="416"/>
      <c r="E111" s="710"/>
      <c r="F111" s="711"/>
      <c r="G111" s="127"/>
      <c r="H111" s="104"/>
      <c r="I111" s="233"/>
      <c r="J111" s="41"/>
      <c r="K111" s="375"/>
      <c r="L111" s="47"/>
      <c r="N111" s="286"/>
      <c r="O111" s="286"/>
    </row>
    <row r="112" spans="1:256" s="96" customFormat="1" ht="25.5">
      <c r="A112" s="582">
        <v>18</v>
      </c>
      <c r="B112" s="583" t="s">
        <v>32</v>
      </c>
      <c r="C112" s="584">
        <v>1</v>
      </c>
      <c r="D112" s="42" t="s">
        <v>6</v>
      </c>
      <c r="E112" s="712"/>
      <c r="F112" s="713">
        <f>ROUND((C112*E112),2)</f>
        <v>0</v>
      </c>
      <c r="G112" s="127"/>
      <c r="H112" s="104"/>
      <c r="I112" s="243"/>
      <c r="J112" s="94"/>
      <c r="K112" s="95"/>
      <c r="O112" s="96">
        <f>190.5*2</f>
        <v>381</v>
      </c>
      <c r="P112" s="96">
        <f>190.5*0.75</f>
        <v>142.875</v>
      </c>
    </row>
    <row r="113" spans="1:31" s="96" customFormat="1">
      <c r="A113" s="585"/>
      <c r="B113" s="586" t="s">
        <v>14</v>
      </c>
      <c r="C113" s="587"/>
      <c r="D113" s="48"/>
      <c r="E113" s="714"/>
      <c r="F113" s="715">
        <f>SUM(F9:F112)</f>
        <v>0</v>
      </c>
      <c r="G113" s="440"/>
      <c r="H113" s="104"/>
      <c r="I113" s="243"/>
      <c r="J113" s="94"/>
      <c r="K113" s="95"/>
      <c r="O113" s="96">
        <f>48*2</f>
        <v>96</v>
      </c>
      <c r="P113" s="96">
        <f>48*0.75</f>
        <v>36</v>
      </c>
    </row>
    <row r="114" spans="1:31" s="96" customFormat="1">
      <c r="A114" s="588"/>
      <c r="B114" s="589"/>
      <c r="C114" s="590"/>
      <c r="D114" s="241"/>
      <c r="E114" s="661"/>
      <c r="F114" s="716"/>
      <c r="G114" s="231"/>
      <c r="H114" s="104"/>
      <c r="I114" s="243"/>
      <c r="J114" s="94"/>
      <c r="K114" s="95"/>
      <c r="O114" s="96">
        <f>SUM(O112:O113)</f>
        <v>477</v>
      </c>
      <c r="P114" s="96">
        <f>SUM(P112:P113)</f>
        <v>178.875</v>
      </c>
    </row>
    <row r="115" spans="1:31" s="96" customFormat="1">
      <c r="A115" s="247" t="s">
        <v>1</v>
      </c>
      <c r="B115" s="248" t="s">
        <v>4</v>
      </c>
      <c r="C115" s="229"/>
      <c r="D115" s="229"/>
      <c r="E115" s="638"/>
      <c r="F115" s="717"/>
      <c r="G115" s="231"/>
      <c r="H115" s="104"/>
      <c r="I115" s="243"/>
      <c r="J115" s="94"/>
      <c r="K115" s="95"/>
    </row>
    <row r="116" spans="1:31" ht="63.75">
      <c r="A116" s="244">
        <v>1</v>
      </c>
      <c r="B116" s="546" t="s">
        <v>22</v>
      </c>
      <c r="C116" s="591">
        <v>1</v>
      </c>
      <c r="D116" s="245" t="s">
        <v>6</v>
      </c>
      <c r="E116" s="705"/>
      <c r="F116" s="713">
        <f>ROUND((C116*E116),2)</f>
        <v>0</v>
      </c>
    </row>
    <row r="117" spans="1:31" ht="25.5">
      <c r="A117" s="244">
        <v>2</v>
      </c>
      <c r="B117" s="546" t="s">
        <v>124</v>
      </c>
      <c r="C117" s="448"/>
      <c r="D117" s="245" t="s">
        <v>75</v>
      </c>
      <c r="E117" s="705"/>
      <c r="F117" s="718">
        <f>ROUND(E117*C117,2)</f>
        <v>0</v>
      </c>
    </row>
    <row r="118" spans="1:31" s="251" customFormat="1">
      <c r="A118" s="592"/>
      <c r="B118" s="593" t="s">
        <v>20</v>
      </c>
      <c r="C118" s="594"/>
      <c r="D118" s="376"/>
      <c r="E118" s="719"/>
      <c r="F118" s="720">
        <f>SUM(F116:F117)</f>
        <v>0</v>
      </c>
      <c r="I118" s="51"/>
      <c r="J118" s="101"/>
      <c r="K118" s="51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31" s="251" customFormat="1">
      <c r="A119" s="588"/>
      <c r="B119" s="589"/>
      <c r="C119" s="590"/>
      <c r="D119" s="241"/>
      <c r="E119" s="661"/>
      <c r="F119" s="716"/>
      <c r="I119" s="51"/>
      <c r="J119" s="101"/>
      <c r="K119" s="51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31" s="251" customFormat="1">
      <c r="A120" s="595"/>
      <c r="B120" s="596" t="s">
        <v>123</v>
      </c>
      <c r="C120" s="597"/>
      <c r="D120" s="398"/>
      <c r="E120" s="721"/>
      <c r="F120" s="722">
        <f>+F118+F113</f>
        <v>0</v>
      </c>
      <c r="I120" s="51"/>
      <c r="J120" s="101"/>
      <c r="K120" s="51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31" s="251" customFormat="1">
      <c r="A121" s="598"/>
      <c r="B121" s="599" t="s">
        <v>123</v>
      </c>
      <c r="C121" s="600"/>
      <c r="D121" s="441"/>
      <c r="E121" s="723"/>
      <c r="F121" s="724">
        <f>+F120</f>
        <v>0</v>
      </c>
      <c r="I121" s="51"/>
      <c r="J121" s="101"/>
      <c r="K121" s="51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31">
      <c r="A122" s="601"/>
      <c r="B122" s="602"/>
      <c r="C122" s="603"/>
      <c r="D122" s="255"/>
      <c r="E122" s="725"/>
      <c r="F122" s="256"/>
    </row>
    <row r="123" spans="1:31">
      <c r="A123" s="601"/>
      <c r="B123" s="604" t="s">
        <v>88</v>
      </c>
      <c r="C123" s="603"/>
      <c r="D123" s="255"/>
      <c r="E123" s="725"/>
      <c r="F123" s="257"/>
    </row>
    <row r="124" spans="1:31">
      <c r="A124" s="605"/>
      <c r="B124" s="606" t="s">
        <v>13</v>
      </c>
      <c r="C124" s="607">
        <v>0.04</v>
      </c>
      <c r="D124" s="258"/>
      <c r="E124" s="726"/>
      <c r="F124" s="727">
        <f>ROUND(F121*C124,2)</f>
        <v>0</v>
      </c>
    </row>
    <row r="125" spans="1:31">
      <c r="A125" s="605"/>
      <c r="B125" s="606" t="s">
        <v>89</v>
      </c>
      <c r="C125" s="607">
        <v>0.04</v>
      </c>
      <c r="D125" s="258"/>
      <c r="E125" s="726"/>
      <c r="F125" s="727">
        <f>ROUND(F121*C125,2)</f>
        <v>0</v>
      </c>
    </row>
    <row r="126" spans="1:31">
      <c r="A126" s="605"/>
      <c r="B126" s="606" t="s">
        <v>19</v>
      </c>
      <c r="C126" s="607">
        <v>0.03</v>
      </c>
      <c r="D126" s="258"/>
      <c r="E126" s="726"/>
      <c r="F126" s="727">
        <f>ROUND(F121*C126,2)</f>
        <v>0</v>
      </c>
    </row>
    <row r="127" spans="1:31" s="345" customFormat="1" ht="12.75" customHeight="1">
      <c r="A127" s="605"/>
      <c r="B127" s="608" t="s">
        <v>17</v>
      </c>
      <c r="C127" s="607">
        <v>0.05</v>
      </c>
      <c r="D127" s="258"/>
      <c r="E127" s="726"/>
      <c r="F127" s="727">
        <f>ROUND(F121*C127,2)</f>
        <v>0</v>
      </c>
      <c r="G127" s="138"/>
      <c r="H127" s="342"/>
      <c r="I127" s="179"/>
      <c r="J127" s="179"/>
      <c r="K127" s="190"/>
      <c r="L127" s="190"/>
      <c r="M127" s="343"/>
      <c r="N127" s="343"/>
      <c r="O127" s="343"/>
      <c r="P127" s="344"/>
      <c r="Q127" s="344"/>
      <c r="R127" s="344"/>
      <c r="S127" s="343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</row>
    <row r="128" spans="1:31" s="345" customFormat="1" ht="12.75" customHeight="1">
      <c r="A128" s="605"/>
      <c r="B128" s="606" t="s">
        <v>12</v>
      </c>
      <c r="C128" s="607">
        <v>0.1</v>
      </c>
      <c r="D128" s="258"/>
      <c r="E128" s="726"/>
      <c r="F128" s="727">
        <f>ROUND(F121*C128,2)</f>
        <v>0</v>
      </c>
      <c r="L128" s="190"/>
      <c r="M128" s="343"/>
      <c r="N128" s="343"/>
      <c r="O128" s="343"/>
      <c r="P128" s="344"/>
      <c r="Q128" s="344"/>
      <c r="R128" s="344"/>
      <c r="S128" s="343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</row>
    <row r="129" spans="1:31" s="345" customFormat="1" ht="12.75" customHeight="1">
      <c r="A129" s="605"/>
      <c r="B129" s="606" t="s">
        <v>90</v>
      </c>
      <c r="C129" s="607">
        <v>0.01</v>
      </c>
      <c r="D129" s="258"/>
      <c r="E129" s="726"/>
      <c r="F129" s="727">
        <f>ROUND(F121*C129,2)</f>
        <v>0</v>
      </c>
      <c r="G129" s="138"/>
      <c r="H129" s="342"/>
      <c r="I129" s="179"/>
      <c r="J129" s="183"/>
      <c r="K129" s="190"/>
      <c r="L129" s="117"/>
      <c r="M129" s="343"/>
      <c r="N129" s="343"/>
      <c r="O129" s="343"/>
      <c r="P129" s="344"/>
      <c r="Q129" s="344"/>
      <c r="R129" s="344"/>
      <c r="S129" s="343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</row>
    <row r="130" spans="1:31" s="345" customFormat="1" ht="12.75" customHeight="1">
      <c r="A130" s="609"/>
      <c r="B130" s="244" t="s">
        <v>91</v>
      </c>
      <c r="C130" s="610">
        <v>0.1</v>
      </c>
      <c r="D130" s="259"/>
      <c r="E130" s="728"/>
      <c r="F130" s="727">
        <f>ROUND(F121*C130,2)</f>
        <v>0</v>
      </c>
      <c r="G130" s="138"/>
      <c r="H130" s="116"/>
      <c r="I130" s="118"/>
      <c r="J130" s="296"/>
      <c r="K130" s="191"/>
      <c r="L130" s="117"/>
      <c r="M130" s="343"/>
      <c r="N130" s="343"/>
      <c r="O130" s="343"/>
      <c r="P130" s="344"/>
      <c r="Q130" s="344"/>
      <c r="R130" s="344"/>
      <c r="S130" s="343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</row>
    <row r="131" spans="1:31" s="345" customFormat="1" ht="12.75" customHeight="1">
      <c r="A131" s="611"/>
      <c r="B131" s="612" t="s">
        <v>92</v>
      </c>
      <c r="C131" s="613">
        <v>1E-3</v>
      </c>
      <c r="D131" s="236"/>
      <c r="E131" s="729"/>
      <c r="F131" s="730">
        <f>ROUND(F121*C131,2)</f>
        <v>0</v>
      </c>
      <c r="G131" s="138"/>
      <c r="H131" s="116"/>
      <c r="I131" s="118"/>
      <c r="J131" s="296"/>
      <c r="K131" s="191"/>
      <c r="L131" s="118"/>
      <c r="M131" s="354"/>
      <c r="N131" s="354"/>
      <c r="O131" s="354"/>
      <c r="P131" s="355"/>
      <c r="Q131" s="355"/>
      <c r="R131" s="355"/>
      <c r="S131" s="35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</row>
    <row r="132" spans="1:31" s="345" customFormat="1" ht="12.75" customHeight="1">
      <c r="A132" s="614"/>
      <c r="B132" s="615" t="s">
        <v>3</v>
      </c>
      <c r="C132" s="616">
        <v>0.05</v>
      </c>
      <c r="D132" s="260"/>
      <c r="E132" s="731"/>
      <c r="F132" s="730">
        <f>ROUND(F121*C132,2)</f>
        <v>0</v>
      </c>
      <c r="G132" s="138"/>
      <c r="H132" s="116"/>
      <c r="I132" s="118"/>
      <c r="J132" s="296"/>
      <c r="K132" s="191"/>
      <c r="L132" s="118"/>
      <c r="M132" s="354"/>
      <c r="N132" s="354"/>
      <c r="O132" s="354"/>
      <c r="P132" s="355"/>
      <c r="Q132" s="355"/>
      <c r="R132" s="355"/>
      <c r="S132" s="35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</row>
    <row r="133" spans="1:31" s="345" customFormat="1" ht="12.75" customHeight="1">
      <c r="A133" s="617"/>
      <c r="B133" s="618" t="s">
        <v>113</v>
      </c>
      <c r="C133" s="619">
        <v>0.18</v>
      </c>
      <c r="D133" s="261"/>
      <c r="E133" s="732">
        <f>+F128</f>
        <v>0</v>
      </c>
      <c r="F133" s="732">
        <f>ROUND(E133*C133,2)</f>
        <v>0</v>
      </c>
      <c r="G133" s="138"/>
      <c r="H133" s="116"/>
      <c r="I133" s="118"/>
      <c r="J133" s="296"/>
      <c r="K133" s="191"/>
      <c r="L133" s="118"/>
      <c r="M133" s="354"/>
      <c r="N133" s="354"/>
      <c r="O133" s="354"/>
      <c r="P133" s="355"/>
      <c r="Q133" s="355"/>
      <c r="R133" s="355"/>
      <c r="S133" s="35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</row>
    <row r="134" spans="1:31" s="345" customFormat="1" ht="12.75" customHeight="1">
      <c r="A134" s="588"/>
      <c r="B134" s="620" t="s">
        <v>2</v>
      </c>
      <c r="C134" s="621"/>
      <c r="D134" s="262"/>
      <c r="E134" s="733"/>
      <c r="F134" s="734">
        <f>SUM(F124:F133)</f>
        <v>0</v>
      </c>
      <c r="G134" s="138"/>
      <c r="H134" s="116"/>
      <c r="I134" s="118"/>
      <c r="J134" s="296"/>
      <c r="K134" s="191"/>
      <c r="L134" s="118"/>
      <c r="M134" s="354"/>
      <c r="N134" s="354"/>
      <c r="O134" s="354"/>
      <c r="P134" s="355"/>
      <c r="Q134" s="355"/>
      <c r="R134" s="355"/>
      <c r="S134" s="35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</row>
    <row r="135" spans="1:31" s="345" customFormat="1" ht="12.75" customHeight="1">
      <c r="A135" s="622"/>
      <c r="B135" s="623"/>
      <c r="C135" s="624"/>
      <c r="D135" s="263"/>
      <c r="E135" s="735"/>
      <c r="F135" s="736"/>
      <c r="G135" s="138"/>
      <c r="H135" s="116"/>
      <c r="I135" s="118"/>
      <c r="J135" s="296"/>
      <c r="K135" s="191"/>
      <c r="L135" s="118"/>
      <c r="M135" s="354"/>
      <c r="N135" s="354"/>
      <c r="O135" s="354"/>
      <c r="P135" s="355"/>
      <c r="Q135" s="355"/>
      <c r="R135" s="355"/>
      <c r="S135" s="35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</row>
    <row r="136" spans="1:31" s="345" customFormat="1" ht="12.75" customHeight="1">
      <c r="A136" s="625"/>
      <c r="B136" s="626" t="s">
        <v>5</v>
      </c>
      <c r="C136" s="627"/>
      <c r="D136" s="264"/>
      <c r="E136" s="737"/>
      <c r="F136" s="738">
        <f>+F134+F121</f>
        <v>0</v>
      </c>
      <c r="G136" s="138"/>
      <c r="H136" s="116"/>
      <c r="I136" s="118"/>
      <c r="J136" s="296"/>
      <c r="K136" s="191"/>
      <c r="L136" s="117"/>
      <c r="M136" s="343"/>
      <c r="N136" s="343"/>
      <c r="O136" s="343"/>
      <c r="P136" s="344"/>
      <c r="Q136" s="344"/>
      <c r="R136" s="344"/>
      <c r="S136" s="343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</row>
    <row r="137" spans="1:31" s="345" customFormat="1" ht="12.75" customHeight="1">
      <c r="A137" s="628"/>
      <c r="B137" s="629"/>
      <c r="C137" s="630"/>
      <c r="D137" s="265"/>
      <c r="E137" s="739"/>
      <c r="F137" s="740"/>
      <c r="G137" s="138"/>
      <c r="H137" s="116"/>
      <c r="I137" s="118"/>
      <c r="J137" s="296"/>
      <c r="K137" s="191"/>
      <c r="L137" s="117"/>
      <c r="M137" s="343"/>
      <c r="N137" s="343"/>
      <c r="O137" s="343"/>
      <c r="P137" s="344"/>
      <c r="Q137" s="344"/>
      <c r="R137" s="344"/>
      <c r="S137" s="343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</row>
    <row r="138" spans="1:31" s="345" customFormat="1" ht="12.75" customHeight="1">
      <c r="A138" s="631"/>
      <c r="B138" s="632" t="s">
        <v>146</v>
      </c>
      <c r="C138" s="633"/>
      <c r="D138" s="266"/>
      <c r="E138" s="741"/>
      <c r="F138" s="742">
        <f>SUM(F136:F137)</f>
        <v>0</v>
      </c>
      <c r="G138" s="138"/>
      <c r="H138" s="116"/>
      <c r="I138" s="118"/>
      <c r="J138" s="296"/>
      <c r="K138" s="191"/>
      <c r="L138" s="117"/>
      <c r="M138" s="343"/>
      <c r="N138" s="343"/>
      <c r="O138" s="343"/>
      <c r="P138" s="344"/>
      <c r="Q138" s="344"/>
      <c r="R138" s="344"/>
      <c r="S138" s="343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</row>
    <row r="139" spans="1:31" s="345" customFormat="1" ht="12.75" customHeight="1">
      <c r="A139" s="267"/>
      <c r="B139" s="267"/>
      <c r="C139" s="252"/>
      <c r="D139" s="253"/>
      <c r="E139" s="254"/>
      <c r="F139" s="97"/>
      <c r="G139" s="138"/>
      <c r="H139" s="116"/>
      <c r="I139" s="118"/>
      <c r="J139" s="296"/>
      <c r="K139" s="191"/>
      <c r="L139" s="117"/>
      <c r="M139" s="343"/>
      <c r="N139" s="343"/>
      <c r="O139" s="343"/>
      <c r="P139" s="344"/>
      <c r="Q139" s="344"/>
      <c r="R139" s="344"/>
      <c r="S139" s="343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</row>
    <row r="140" spans="1:31" s="367" customFormat="1" ht="12.75" customHeight="1">
      <c r="A140" s="268"/>
      <c r="B140" s="269"/>
      <c r="C140" s="270"/>
      <c r="D140" s="271"/>
      <c r="E140" s="270"/>
      <c r="F140" s="106"/>
      <c r="G140" s="363"/>
      <c r="H140" s="219"/>
      <c r="I140" s="220"/>
      <c r="J140" s="296"/>
      <c r="K140" s="221"/>
      <c r="L140" s="364"/>
      <c r="M140" s="365"/>
      <c r="N140" s="365"/>
      <c r="O140" s="365"/>
      <c r="P140" s="366"/>
      <c r="Q140" s="366"/>
      <c r="R140" s="366"/>
      <c r="S140" s="365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366"/>
    </row>
    <row r="141" spans="1:31" s="345" customFormat="1" ht="12.75" customHeight="1">
      <c r="A141" s="272"/>
      <c r="B141" s="249"/>
      <c r="C141" s="746"/>
      <c r="D141" s="746"/>
      <c r="E141" s="746"/>
      <c r="F141" s="746"/>
      <c r="G141" s="138"/>
      <c r="H141" s="342"/>
      <c r="I141" s="126"/>
      <c r="J141" s="296"/>
      <c r="K141" s="190"/>
      <c r="L141" s="126"/>
      <c r="M141" s="343"/>
      <c r="N141" s="343"/>
      <c r="O141" s="343"/>
      <c r="P141" s="344"/>
      <c r="Q141" s="344"/>
      <c r="R141" s="344"/>
      <c r="S141" s="343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</row>
    <row r="142" spans="1:31" s="345" customFormat="1" ht="12.75" customHeight="1">
      <c r="A142" s="272"/>
      <c r="B142" s="249"/>
      <c r="C142" s="249"/>
      <c r="D142" s="249"/>
      <c r="E142" s="249"/>
      <c r="F142" s="249"/>
      <c r="G142" s="138"/>
      <c r="H142" s="342"/>
      <c r="M142" s="343"/>
      <c r="N142" s="343"/>
      <c r="O142" s="343"/>
      <c r="P142" s="344"/>
      <c r="Q142" s="344"/>
      <c r="R142" s="344"/>
      <c r="S142" s="343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</row>
    <row r="143" spans="1:31" s="112" customFormat="1" ht="12.75" customHeight="1">
      <c r="A143" s="273"/>
      <c r="B143" s="249"/>
      <c r="C143" s="249"/>
      <c r="D143" s="249"/>
      <c r="E143" s="249"/>
      <c r="F143" s="249"/>
      <c r="G143" s="305"/>
      <c r="H143" s="78"/>
      <c r="I143" s="324"/>
      <c r="J143" s="325"/>
      <c r="K143" s="187"/>
      <c r="L143" s="324"/>
      <c r="M143" s="188"/>
      <c r="N143" s="188"/>
      <c r="O143" s="188"/>
      <c r="P143" s="189"/>
      <c r="Q143" s="189"/>
      <c r="R143" s="189"/>
      <c r="S143" s="188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</row>
    <row r="144" spans="1:31" s="112" customFormat="1" ht="12.75" customHeight="1">
      <c r="A144" s="747"/>
      <c r="B144" s="747"/>
      <c r="C144" s="397"/>
      <c r="D144" s="747"/>
      <c r="E144" s="747"/>
      <c r="F144" s="747"/>
      <c r="G144" s="305"/>
      <c r="H144" s="78"/>
      <c r="I144" s="324"/>
      <c r="J144" s="325"/>
      <c r="K144" s="187"/>
      <c r="L144" s="324"/>
      <c r="M144" s="188"/>
      <c r="N144" s="188"/>
      <c r="O144" s="188"/>
      <c r="P144" s="189"/>
      <c r="Q144" s="189"/>
      <c r="R144" s="189"/>
      <c r="S144" s="188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</row>
    <row r="145" spans="1:32" s="112" customFormat="1" ht="12.75" customHeight="1">
      <c r="A145" s="4"/>
      <c r="B145" s="4"/>
      <c r="C145" s="748"/>
      <c r="D145" s="748"/>
      <c r="E145" s="748"/>
      <c r="F145" s="748"/>
      <c r="G145" s="305"/>
      <c r="H145" s="78"/>
      <c r="I145" s="324"/>
      <c r="J145" s="325"/>
      <c r="K145" s="187"/>
      <c r="L145" s="324"/>
      <c r="M145" s="188"/>
      <c r="N145" s="188"/>
      <c r="O145" s="188"/>
      <c r="P145" s="189"/>
      <c r="Q145" s="189"/>
      <c r="R145" s="189"/>
      <c r="S145" s="188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</row>
    <row r="146" spans="1:32" s="112" customFormat="1" ht="12.75" customHeight="1">
      <c r="A146" s="397"/>
      <c r="B146" s="397"/>
      <c r="C146" s="397"/>
      <c r="D146" s="274"/>
      <c r="E146" s="397"/>
      <c r="F146" s="397"/>
      <c r="G146" s="305"/>
      <c r="H146" s="78"/>
      <c r="I146" s="324"/>
      <c r="J146" s="325"/>
      <c r="K146" s="187"/>
      <c r="L146" s="324"/>
      <c r="M146" s="188"/>
      <c r="N146" s="188"/>
      <c r="O146" s="188"/>
      <c r="P146" s="189"/>
      <c r="Q146" s="189"/>
      <c r="R146" s="189"/>
      <c r="S146" s="188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</row>
    <row r="147" spans="1:32" s="112" customFormat="1" ht="12.75" customHeight="1">
      <c r="A147" s="275"/>
      <c r="B147" s="397"/>
      <c r="C147" s="397"/>
      <c r="D147" s="397"/>
      <c r="E147" s="397"/>
      <c r="F147" s="397"/>
      <c r="G147" s="305"/>
      <c r="H147" s="78"/>
      <c r="I147" s="326"/>
      <c r="J147" s="325"/>
      <c r="K147" s="187"/>
      <c r="L147" s="326"/>
      <c r="M147" s="188"/>
      <c r="N147" s="188"/>
      <c r="O147" s="188"/>
      <c r="P147" s="189"/>
      <c r="Q147" s="189"/>
      <c r="R147" s="189"/>
      <c r="S147" s="188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</row>
    <row r="148" spans="1:32" s="112" customFormat="1" ht="12.75" customHeight="1">
      <c r="A148" s="276"/>
      <c r="B148" s="274"/>
      <c r="C148" s="749"/>
      <c r="D148" s="749"/>
      <c r="E148" s="749"/>
      <c r="F148" s="749"/>
      <c r="G148" s="305"/>
      <c r="H148" s="78"/>
      <c r="I148" s="324"/>
      <c r="J148" s="325"/>
      <c r="K148" s="187"/>
      <c r="L148" s="324"/>
      <c r="M148" s="188"/>
      <c r="N148" s="188"/>
      <c r="O148" s="188"/>
      <c r="P148" s="189"/>
      <c r="Q148" s="189"/>
      <c r="R148" s="189"/>
      <c r="S148" s="188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</row>
    <row r="149" spans="1:32" s="112" customFormat="1" ht="12.75" customHeight="1">
      <c r="A149" s="277"/>
      <c r="B149" s="274"/>
      <c r="C149" s="250"/>
      <c r="D149" s="278"/>
      <c r="E149" s="250"/>
      <c r="F149" s="250"/>
      <c r="G149" s="305"/>
      <c r="H149" s="137"/>
      <c r="I149" s="326"/>
      <c r="J149" s="325"/>
      <c r="K149" s="187"/>
      <c r="L149" s="326"/>
      <c r="M149" s="137"/>
      <c r="N149" s="137"/>
      <c r="O149" s="137"/>
      <c r="P149" s="137"/>
      <c r="Q149" s="327"/>
      <c r="R149" s="137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9"/>
      <c r="AE149" s="327"/>
      <c r="AF149" s="329"/>
    </row>
    <row r="150" spans="1:32">
      <c r="A150" s="277"/>
      <c r="B150" s="274"/>
      <c r="C150" s="250"/>
      <c r="D150" s="278"/>
      <c r="E150" s="250"/>
      <c r="F150" s="250"/>
    </row>
    <row r="151" spans="1:32">
      <c r="A151" s="279"/>
      <c r="B151" s="274"/>
      <c r="C151" s="744"/>
      <c r="D151" s="744"/>
      <c r="E151" s="744"/>
      <c r="F151" s="744"/>
    </row>
    <row r="152" spans="1:32">
      <c r="A152" s="397"/>
      <c r="B152" s="274"/>
      <c r="C152" s="744"/>
      <c r="D152" s="744"/>
      <c r="E152" s="744"/>
      <c r="F152" s="744"/>
    </row>
    <row r="153" spans="1:32">
      <c r="A153" s="397"/>
      <c r="B153" s="274"/>
      <c r="C153" s="396"/>
      <c r="D153" s="396"/>
      <c r="E153" s="396"/>
      <c r="F153" s="396"/>
    </row>
    <row r="154" spans="1:32">
      <c r="A154" s="397"/>
      <c r="B154" s="274"/>
      <c r="C154" s="396"/>
      <c r="D154" s="396"/>
      <c r="E154" s="396"/>
      <c r="F154" s="396"/>
    </row>
    <row r="155" spans="1:32">
      <c r="A155" s="397"/>
      <c r="B155" s="274"/>
      <c r="C155" s="396"/>
      <c r="D155" s="396"/>
      <c r="E155" s="396"/>
      <c r="F155" s="396"/>
    </row>
    <row r="156" spans="1:32">
      <c r="A156" s="240"/>
      <c r="B156" s="280"/>
      <c r="C156" s="252"/>
      <c r="D156" s="281"/>
      <c r="E156" s="282"/>
      <c r="F156" s="110"/>
    </row>
    <row r="157" spans="1:32">
      <c r="A157" s="280"/>
      <c r="B157" s="280"/>
      <c r="C157" s="252"/>
      <c r="D157" s="281"/>
      <c r="E157" s="282"/>
      <c r="F157" s="110"/>
    </row>
    <row r="158" spans="1:32" ht="14.25">
      <c r="A158" s="283"/>
      <c r="B158" s="745"/>
      <c r="C158" s="745"/>
      <c r="D158" s="745"/>
      <c r="E158" s="745"/>
      <c r="F158" s="745"/>
    </row>
    <row r="159" spans="1:32">
      <c r="A159" s="289"/>
      <c r="B159" s="288"/>
      <c r="C159" s="301"/>
      <c r="D159" s="302"/>
      <c r="E159" s="301"/>
      <c r="F159" s="290"/>
    </row>
    <row r="163" spans="1:6">
      <c r="A163" s="336"/>
      <c r="B163" s="337"/>
      <c r="C163" s="338"/>
      <c r="D163" s="339"/>
      <c r="E163" s="340"/>
      <c r="F163" s="341"/>
    </row>
    <row r="164" spans="1:6">
      <c r="A164" s="346"/>
      <c r="B164" s="337"/>
      <c r="C164" s="338"/>
      <c r="D164" s="339"/>
      <c r="E164" s="340"/>
      <c r="F164" s="341"/>
    </row>
    <row r="165" spans="1:6">
      <c r="A165" s="347"/>
      <c r="B165" s="348"/>
      <c r="C165" s="349"/>
      <c r="D165" s="339"/>
      <c r="E165" s="350"/>
      <c r="F165" s="340"/>
    </row>
    <row r="166" spans="1:6">
      <c r="A166" s="351"/>
      <c r="B166" s="298"/>
      <c r="C166" s="299"/>
      <c r="D166" s="352"/>
      <c r="E166" s="353"/>
      <c r="F166" s="323"/>
    </row>
    <row r="167" spans="1:6">
      <c r="A167" s="351"/>
      <c r="B167" s="298"/>
      <c r="C167" s="299"/>
      <c r="D167" s="352"/>
      <c r="E167" s="322"/>
      <c r="F167" s="323"/>
    </row>
    <row r="168" spans="1:6">
      <c r="A168" s="351"/>
      <c r="B168" s="356"/>
      <c r="C168" s="357"/>
      <c r="D168" s="358"/>
      <c r="E168" s="359"/>
      <c r="F168" s="360"/>
    </row>
    <row r="169" spans="1:6">
      <c r="A169" s="351"/>
      <c r="B169" s="356"/>
      <c r="C169" s="357"/>
      <c r="D169" s="358"/>
      <c r="E169" s="361"/>
      <c r="F169" s="360"/>
    </row>
    <row r="170" spans="1:6">
      <c r="A170" s="351"/>
      <c r="B170" s="362"/>
      <c r="C170" s="357"/>
      <c r="D170" s="358"/>
      <c r="E170" s="361"/>
      <c r="F170" s="360"/>
    </row>
    <row r="171" spans="1:6">
      <c r="A171" s="351"/>
      <c r="B171" s="362"/>
      <c r="C171" s="299"/>
      <c r="D171" s="352"/>
      <c r="E171" s="322"/>
      <c r="F171" s="323"/>
    </row>
    <row r="172" spans="1:6">
      <c r="A172" s="351"/>
      <c r="B172" s="356"/>
      <c r="C172" s="357"/>
      <c r="D172" s="358"/>
      <c r="E172" s="361"/>
      <c r="F172" s="360"/>
    </row>
    <row r="173" spans="1:6">
      <c r="A173" s="351"/>
      <c r="B173" s="298"/>
      <c r="C173" s="299"/>
      <c r="D173" s="300"/>
      <c r="E173" s="322"/>
      <c r="F173" s="323"/>
    </row>
    <row r="174" spans="1:6">
      <c r="A174" s="351"/>
      <c r="B174" s="298"/>
      <c r="C174" s="299"/>
      <c r="D174" s="352"/>
      <c r="E174" s="322"/>
      <c r="F174" s="323"/>
    </row>
    <row r="175" spans="1:6">
      <c r="A175" s="351"/>
      <c r="B175" s="298"/>
      <c r="C175" s="299"/>
      <c r="D175" s="300"/>
      <c r="E175" s="322"/>
      <c r="F175" s="323"/>
    </row>
    <row r="176" spans="1:6">
      <c r="A176" s="351"/>
      <c r="B176" s="298"/>
      <c r="C176" s="299"/>
      <c r="D176" s="300"/>
      <c r="E176" s="322"/>
      <c r="F176" s="323"/>
    </row>
    <row r="177" spans="1:6">
      <c r="A177" s="297"/>
      <c r="B177" s="298"/>
      <c r="C177" s="299"/>
      <c r="D177" s="300"/>
      <c r="E177" s="322"/>
      <c r="F177" s="323"/>
    </row>
    <row r="178" spans="1:6">
      <c r="A178" s="368"/>
      <c r="B178" s="369"/>
      <c r="C178" s="299"/>
      <c r="D178" s="370"/>
      <c r="E178" s="371"/>
      <c r="F178" s="340"/>
    </row>
    <row r="179" spans="1:6">
      <c r="A179" s="297"/>
      <c r="B179" s="298"/>
      <c r="C179" s="299"/>
      <c r="D179" s="370"/>
      <c r="E179" s="371"/>
      <c r="F179" s="340"/>
    </row>
    <row r="180" spans="1:6">
      <c r="A180" s="297"/>
      <c r="B180" s="298"/>
      <c r="C180" s="299"/>
      <c r="D180" s="370"/>
      <c r="E180" s="371"/>
      <c r="F180" s="340"/>
    </row>
    <row r="181" spans="1:6">
      <c r="A181" s="297"/>
      <c r="B181" s="372"/>
      <c r="C181" s="299"/>
      <c r="D181" s="370"/>
      <c r="E181" s="371"/>
      <c r="F181" s="340"/>
    </row>
    <row r="182" spans="1:6">
      <c r="A182" s="297"/>
      <c r="B182" s="298"/>
      <c r="C182" s="299"/>
      <c r="D182" s="370"/>
      <c r="E182" s="371"/>
      <c r="F182" s="340"/>
    </row>
    <row r="183" spans="1:6">
      <c r="A183" s="297"/>
      <c r="B183" s="298"/>
      <c r="C183" s="299"/>
      <c r="D183" s="370"/>
      <c r="E183" s="371"/>
      <c r="F183" s="340"/>
    </row>
    <row r="184" spans="1:6">
      <c r="A184" s="297"/>
      <c r="B184" s="298"/>
      <c r="C184" s="299"/>
      <c r="D184" s="370"/>
      <c r="E184" s="371"/>
      <c r="F184" s="340"/>
    </row>
    <row r="185" spans="1:6">
      <c r="A185" s="297"/>
      <c r="B185" s="298"/>
      <c r="C185" s="299"/>
      <c r="D185" s="370"/>
      <c r="E185" s="371"/>
      <c r="F185" s="340"/>
    </row>
  </sheetData>
  <sheetProtection algorithmName="SHA-512" hashValue="gGdEV0wxYWpubgNB8/zsso4k48YEI5VvQql26qMPlx5sxmjOT6mEAFo6buAj9PEeBPt+l3sP8imlYTtmZ6hNxA==" saltValue="sYVJuRFALMlW7uOUDYpwxQ==" spinCount="100000" sheet="1" objects="1" scenarios="1"/>
  <autoFilter ref="A4:F4"/>
  <mergeCells count="9">
    <mergeCell ref="A1:F1"/>
    <mergeCell ref="C152:F152"/>
    <mergeCell ref="B158:F158"/>
    <mergeCell ref="C141:F141"/>
    <mergeCell ref="A144:B144"/>
    <mergeCell ref="D144:F144"/>
    <mergeCell ref="C145:F145"/>
    <mergeCell ref="C148:F148"/>
    <mergeCell ref="C151:F151"/>
  </mergeCells>
  <printOptions horizontalCentered="1"/>
  <pageMargins left="0.19685039370078741" right="0.19685039370078741" top="0.19685039370078741" bottom="0.19685039370078741" header="0.19685039370078741" footer="0.19685039370078741"/>
  <pageSetup scale="95" orientation="portrait" r:id="rId1"/>
  <headerFooter alignWithMargins="0">
    <oddFooter>&amp;CPágina &amp;P de &amp;N&amp;R&amp;D  &amp;T</oddFooter>
  </headerFooter>
  <rowBreaks count="3" manualBreakCount="3">
    <brk id="42" max="5" man="1"/>
    <brk id="85" max="5" man="1"/>
    <brk id="12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 (2)</vt:lpstr>
      <vt:lpstr>'PRESUPUESTO  (2)'!Área_de_impresión</vt:lpstr>
      <vt:lpstr>'PRESUPUESTO 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Sonia Esther Rodríguez Restituyo</cp:lastModifiedBy>
  <cp:lastPrinted>2020-11-25T19:09:40Z</cp:lastPrinted>
  <dcterms:created xsi:type="dcterms:W3CDTF">2016-01-29T13:23:04Z</dcterms:created>
  <dcterms:modified xsi:type="dcterms:W3CDTF">2020-11-25T19:09:44Z</dcterms:modified>
</cp:coreProperties>
</file>