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PRES. 154" sheetId="8" r:id="rId1"/>
  </sheets>
  <definedNames>
    <definedName name="_xlnm._FilterDatabase" localSheetId="0" hidden="1">'PRES. 154'!$A$5:$F$103</definedName>
    <definedName name="_xlnm.Print_Area" localSheetId="0">'PRES. 154'!$A$1:$F$126</definedName>
    <definedName name="_xlnm.Print_Titles" localSheetId="0">'PRES. 154'!$1:$5</definedName>
  </definedNames>
  <calcPr calcId="162913"/>
</workbook>
</file>

<file path=xl/calcChain.xml><?xml version="1.0" encoding="utf-8"?>
<calcChain xmlns="http://schemas.openxmlformats.org/spreadsheetml/2006/main">
  <c r="F9" i="8" l="1"/>
  <c r="F12" i="8"/>
  <c r="F13" i="8"/>
  <c r="F14" i="8"/>
  <c r="F15" i="8"/>
  <c r="F18" i="8"/>
  <c r="F19" i="8"/>
  <c r="F20" i="8"/>
  <c r="F23" i="8"/>
  <c r="F24" i="8"/>
  <c r="F25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5" i="8"/>
  <c r="F47" i="8"/>
  <c r="F50" i="8" l="1"/>
  <c r="F49" i="8" l="1"/>
  <c r="F80" i="8" l="1"/>
  <c r="F79" i="8"/>
  <c r="F78" i="8"/>
  <c r="F77" i="8"/>
  <c r="F76" i="8"/>
  <c r="F75" i="8"/>
  <c r="F74" i="8"/>
  <c r="F73" i="8"/>
  <c r="F71" i="8"/>
  <c r="F70" i="8"/>
  <c r="F69" i="8"/>
  <c r="F68" i="8"/>
  <c r="F85" i="8"/>
  <c r="F84" i="8"/>
  <c r="F104" i="8" l="1"/>
  <c r="F99" i="8"/>
  <c r="F97" i="8"/>
  <c r="F96" i="8"/>
  <c r="F95" i="8"/>
  <c r="F94" i="8"/>
  <c r="F93" i="8"/>
  <c r="F92" i="8"/>
  <c r="F91" i="8"/>
  <c r="F88" i="8"/>
  <c r="F87" i="8"/>
  <c r="F83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A15" i="8"/>
  <c r="A12" i="8"/>
  <c r="F101" i="8" l="1"/>
  <c r="F106" i="8"/>
  <c r="F108" i="8" l="1"/>
  <c r="F109" i="8" s="1"/>
  <c r="F119" i="8" l="1"/>
  <c r="F115" i="8"/>
  <c r="F122" i="8"/>
  <c r="F114" i="8"/>
  <c r="F121" i="8"/>
  <c r="F117" i="8"/>
  <c r="F113" i="8"/>
  <c r="F120" i="8"/>
  <c r="F116" i="8"/>
  <c r="F112" i="8"/>
  <c r="F118" i="8" s="1"/>
  <c r="F123" i="8"/>
  <c r="F124" i="8" l="1"/>
  <c r="F126" i="8" s="1"/>
</calcChain>
</file>

<file path=xl/sharedStrings.xml><?xml version="1.0" encoding="utf-8"?>
<sst xmlns="http://schemas.openxmlformats.org/spreadsheetml/2006/main" count="179" uniqueCount="105">
  <si>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</si>
  <si>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</si>
  <si>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</si>
  <si>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</si>
  <si>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</si>
  <si>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</si>
  <si>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</si>
  <si>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</si>
  <si>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</si>
  <si>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</si>
  <si>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</si>
  <si>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</si>
  <si>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</si>
  <si>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</si>
  <si>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</si>
  <si>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</si>
  <si>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</si>
  <si>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</si>
  <si>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</si>
  <si>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</si>
  <si>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</si>
  <si>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</si>
  <si>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</si>
  <si>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</si>
  <si>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</si>
  <si>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</si>
  <si>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</si>
  <si>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</si>
  <si>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>ANCLAJE DE H.S.</t>
  </si>
  <si>
    <t>TUBERIA Ø6" PVC (SDR-26 C/J.G.) + 3% DE PERDIDA POR CAMPANA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</si>
  <si>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</si>
  <si>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</si>
  <si>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</si>
  <si>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t>SUMINISTRO Y COLOCACION DE VALVULAS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</si>
  <si>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</si>
  <si>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</si>
  <si>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</si>
  <si>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</si>
  <si>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</si>
  <si>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</si>
  <si>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</si>
  <si>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</si>
  <si>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</si>
  <si>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</si>
  <si>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</si>
  <si>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</si>
  <si>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</si>
  <si>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TUBERIA DE POLIETILENO DE ALTA DENSIDAD Ø1/2" INTERNO L=6.00M (PROMEDIO)</t>
  </si>
  <si>
    <t>ADAPTADOR  HEMBRA Ø1/2" ROSCADO A MANGUERA</t>
  </si>
  <si>
    <t xml:space="preserve">CAJA DE ACOMETIDA PLASTICA EN POLIETILENO 10" </t>
  </si>
  <si>
    <t>TUBERIA Ø1/2" SCH-40 PVC LONGITUD PROMEDIO</t>
  </si>
  <si>
    <t>TAPON HEMBRA Ø1/2"</t>
  </si>
  <si>
    <t>LLAVE DE PASO DE Ø1/2"</t>
  </si>
  <si>
    <t xml:space="preserve">P.A 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</si>
  <si>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</si>
  <si>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</si>
  <si>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</si>
  <si>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</si>
  <si>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</si>
  <si>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</si>
  <si>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 xml:space="preserve">REPOSICION CARPETA ASFALTICA (E = 0.05 M) </t>
  </si>
  <si>
    <t>TRANSPORTE DE ASFALTO (DIST. APROX. = 50 KM)</t>
  </si>
  <si>
    <t>CORTE DE ASFALTO  E= 2"</t>
  </si>
  <si>
    <t>M3/KM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</si>
  <si>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</si>
  <si>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</si>
  <si>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</si>
  <si>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</si>
  <si>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</si>
  <si>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</si>
  <si>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</si>
  <si>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</si>
  <si>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</si>
  <si>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>SUB-TOTAL GENERAL</t>
  </si>
  <si>
    <t xml:space="preserve">JUNTAS  MECANICAS TIPO DRESSER DE Ø6" </t>
  </si>
  <si>
    <t>TEE DE Ø6" X Ø3" ACERO SCH-40 CON PROTECCION ANTICORROSIVA</t>
  </si>
  <si>
    <t>CRUZ DE Ø6" X Ø3" ACERO SCH-40 CON PROTECCION ANTICORROSIVA</t>
  </si>
  <si>
    <t>ANCLAJE H.S.</t>
  </si>
  <si>
    <t xml:space="preserve">JUNTAS  MECANICAS TIPO DRESSER DE Ø3" </t>
  </si>
  <si>
    <t xml:space="preserve">CODO Ø3"x 90º  ACERO SCH-80 CON PROTECCION ANTICORROSIVA </t>
  </si>
  <si>
    <t xml:space="preserve">TAPON Ø3" ACERO SCH-80 CON PROTECCION ANTICORROSIVA </t>
  </si>
  <si>
    <t xml:space="preserve">   ZONA : IV</t>
  </si>
  <si>
    <t>Ubicación: PROVINCIA  SANTO DOMINGO - MONTE PLATA</t>
  </si>
  <si>
    <t>A</t>
  </si>
  <si>
    <t>SUB-TOTAL FASE A</t>
  </si>
  <si>
    <t>ACERA PERIMETRAL 0.80 M</t>
  </si>
  <si>
    <t xml:space="preserve">CONTEN </t>
  </si>
  <si>
    <t xml:space="preserve">CODO Ø3"x 22º ACERO SCH-80 CON PROTECCION ANTICORROSIVA </t>
  </si>
  <si>
    <t>NIPLE  DE Ø3" X Ø 12" ACERO SCH-40 CON PROTECCION ANTICORROSIVA</t>
  </si>
  <si>
    <t>TUBERIA Ø4" PVC (SDR-26 C/J.G.) + 2% DE PERDIDA POR CAMPANA</t>
  </si>
  <si>
    <t>VALVULA DE COMPUERTA DE Ø3¨ PLATILLADA (INC. 2 JUNTAS DE GOMA, 2 NIPLE PLATILLADOS, 2 JUNTAS MECANICAS TIPO DRESSER Y 2 PARES DE TORNILLOS)</t>
  </si>
  <si>
    <t xml:space="preserve">CODO Ø6"x45º ACERO SCH-40 CON PROTECCION ANTICORROSIVA </t>
  </si>
  <si>
    <t xml:space="preserve">CODO Ø4"x90º ACERO SCH-80 CON PROTECCION ANTICORROSIVA </t>
  </si>
  <si>
    <t>TEE DE Ø4" X Ø3" ACERO SCH-80 CON PROTECCION ANTICORROSIVA</t>
  </si>
  <si>
    <t>MES</t>
  </si>
  <si>
    <t>NIPLE  DE Ø6" X 12 ACERO SCH-40 CON PROTECCION ANTICORROSIVA</t>
  </si>
  <si>
    <t xml:space="preserve">CODO Ø6"x35º ACERO SCH-40 CON PROTECCION ANTICORROSIVA </t>
  </si>
  <si>
    <t>ACOMETIDAS RURALES (339 U)</t>
  </si>
  <si>
    <t>ACOMETIDAS URBANAS (60 U)</t>
  </si>
  <si>
    <t>PAVIMENTO (510 M)</t>
  </si>
  <si>
    <t>VALVULA DE COMPUERTA DE Ø6¨ PLATILLADA (INC. 2 JUNTAS DE GOMA, 2 NIPLE PLATILLADOS, 2 JUNTAS MECANICAS TIPO DRESSER Y 2 PARES DE TORNILLOS)</t>
  </si>
  <si>
    <t>VALVULA DE COMPUERTA DE Ø4¨ PLATILLADA (INC. 2 JUNTAS DE GOMA, 2 NIPLE PLATILLADOS, 2 JUNTAS MECANICAS TIPO DRESSER Y 2 PARES DE TORNILLOS)</t>
  </si>
  <si>
    <t>RED DE DISTRIBICION COMUNIDAD GUANUMA ESTACION     ( 2 + 920 A 3 + 180 ), N/A POR NUDOS Y (3 + 180 A 3 + 400)</t>
  </si>
  <si>
    <t>CAJA TELESCOPICA</t>
  </si>
  <si>
    <t>Obra:  REDES, GUANUMA SEGUNDA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</si>
</sst>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MT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7" fillId="0" borderId="0"/>
  </cellStyleXfs>
  <cellXfs count="206">
    <xf numFmtId="0" fontId="0" fillId="0" borderId="0" xfId="0"/>
    <xf numFmtId="0" fontId="3" fillId="2" borderId="0" xfId="0" applyFont="1" applyFill="1"/>
    <xf numFmtId="0" fontId="12" fillId="0" borderId="0" xfId="0" applyFont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2" borderId="3" xfId="1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40" fontId="3" fillId="2" borderId="3" xfId="24" applyNumberFormat="1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3" fillId="3" borderId="0" xfId="6" applyFont="1" applyFill="1" applyAlignment="1">
      <alignment vertical="top"/>
    </xf>
    <xf numFmtId="0" fontId="11" fillId="2" borderId="0" xfId="41" applyFont="1" applyFill="1" applyAlignment="1">
      <alignment vertical="top"/>
    </xf>
    <xf numFmtId="0" fontId="9" fillId="0" borderId="0" xfId="0" applyFont="1" applyFill="1"/>
    <xf numFmtId="0" fontId="7" fillId="0" borderId="0" xfId="0" applyFont="1" applyFill="1"/>
    <xf numFmtId="175" fontId="15" fillId="2" borderId="2" xfId="15" applyNumberFormat="1" applyFont="1" applyFill="1" applyBorder="1" applyAlignment="1" applyProtection="1">
      <alignment horizontal="right" vertical="center"/>
    </xf>
    <xf numFmtId="43" fontId="3" fillId="2" borderId="0" xfId="30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175" fontId="15" fillId="3" borderId="4" xfId="15" applyNumberFormat="1" applyFont="1" applyFill="1" applyBorder="1" applyAlignment="1" applyProtection="1">
      <alignment horizontal="right" vertical="center"/>
    </xf>
    <xf numFmtId="165" fontId="2" fillId="3" borderId="3" xfId="1" applyFont="1" applyFill="1" applyBorder="1" applyAlignment="1" applyProtection="1">
      <alignment vertical="center"/>
      <protection locked="0"/>
    </xf>
    <xf numFmtId="165" fontId="3" fillId="2" borderId="3" xfId="1" applyFont="1" applyFill="1" applyBorder="1" applyAlignment="1" applyProtection="1">
      <alignment horizontal="right" vertical="center"/>
      <protection locked="0"/>
    </xf>
    <xf numFmtId="0" fontId="13" fillId="3" borderId="0" xfId="6" applyFont="1" applyFill="1" applyAlignment="1">
      <alignment vertical="top"/>
    </xf>
    <xf numFmtId="0" fontId="13" fillId="0" borderId="0" xfId="0" applyFont="1" applyFill="1"/>
    <xf numFmtId="2" fontId="13" fillId="0" borderId="0" xfId="0" applyNumberFormat="1" applyFont="1" applyFill="1"/>
    <xf numFmtId="165" fontId="13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43" fontId="3" fillId="2" borderId="3" xfId="12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43" fontId="13" fillId="0" borderId="0" xfId="0" applyNumberFormat="1" applyFont="1" applyAlignment="1">
      <alignment vertical="center"/>
    </xf>
    <xf numFmtId="0" fontId="18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1" fillId="2" borderId="0" xfId="41" applyNumberFormat="1" applyFont="1" applyFill="1" applyAlignment="1">
      <alignment vertical="top"/>
    </xf>
    <xf numFmtId="4" fontId="12" fillId="0" borderId="0" xfId="0" applyNumberFormat="1" applyFont="1" applyAlignment="1">
      <alignment vertical="center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2" fillId="4" borderId="0" xfId="0" applyNumberFormat="1" applyFont="1" applyFill="1" applyAlignment="1">
      <alignment vertical="center"/>
    </xf>
    <xf numFmtId="0" fontId="13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1" fillId="4" borderId="0" xfId="41" applyFont="1" applyFill="1" applyAlignment="1">
      <alignment vertical="top"/>
    </xf>
    <xf numFmtId="0" fontId="12" fillId="4" borderId="0" xfId="0" applyFont="1" applyFill="1" applyAlignment="1">
      <alignment vertical="center"/>
    </xf>
    <xf numFmtId="165" fontId="3" fillId="2" borderId="3" xfId="1" applyFont="1" applyFill="1" applyBorder="1" applyAlignment="1" applyProtection="1">
      <alignment vertical="center" wrapText="1"/>
      <protection locked="0"/>
    </xf>
    <xf numFmtId="43" fontId="3" fillId="2" borderId="4" xfId="12" applyFont="1" applyFill="1" applyBorder="1" applyAlignment="1" applyProtection="1">
      <alignment vertical="center"/>
      <protection locked="0"/>
    </xf>
    <xf numFmtId="172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165" fontId="3" fillId="2" borderId="3" xfId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vertical="center"/>
    </xf>
    <xf numFmtId="17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173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left" vertical="center"/>
    </xf>
    <xf numFmtId="165" fontId="6" fillId="2" borderId="3" xfId="1" applyFont="1" applyFill="1" applyBorder="1" applyAlignment="1" applyProtection="1">
      <alignment vertical="center"/>
    </xf>
    <xf numFmtId="173" fontId="2" fillId="2" borderId="3" xfId="1" applyNumberFormat="1" applyFont="1" applyFill="1" applyBorder="1" applyAlignment="1" applyProtection="1">
      <alignment horizontal="center" vertical="center"/>
    </xf>
    <xf numFmtId="0" fontId="2" fillId="2" borderId="3" xfId="11" applyFont="1" applyFill="1" applyBorder="1" applyAlignment="1" applyProtection="1">
      <alignment vertical="center"/>
    </xf>
    <xf numFmtId="0" fontId="3" fillId="2" borderId="3" xfId="10" applyFont="1" applyFill="1" applyBorder="1" applyAlignment="1" applyProtection="1">
      <alignment vertical="center" wrapText="1"/>
    </xf>
    <xf numFmtId="0" fontId="3" fillId="2" borderId="3" xfId="1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 wrapText="1"/>
    </xf>
    <xf numFmtId="172" fontId="3" fillId="2" borderId="3" xfId="1" applyNumberFormat="1" applyFont="1" applyFill="1" applyBorder="1" applyAlignment="1" applyProtection="1">
      <alignment horizontal="right" vertical="center"/>
    </xf>
    <xf numFmtId="173" fontId="2" fillId="2" borderId="3" xfId="12" applyNumberFormat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vertical="center"/>
    </xf>
    <xf numFmtId="2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2" applyNumberFormat="1" applyFont="1" applyFill="1" applyBorder="1" applyAlignment="1" applyProtection="1">
      <alignment horizontal="center" vertical="center"/>
    </xf>
    <xf numFmtId="165" fontId="3" fillId="2" borderId="3" xfId="12" applyNumberFormat="1" applyFont="1" applyFill="1" applyBorder="1" applyAlignment="1" applyProtection="1">
      <alignment horizontal="center" vertical="center"/>
    </xf>
    <xf numFmtId="165" fontId="3" fillId="2" borderId="4" xfId="12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center" wrapText="1"/>
    </xf>
    <xf numFmtId="43" fontId="3" fillId="2" borderId="4" xfId="12" applyFont="1" applyFill="1" applyBorder="1" applyAlignment="1" applyProtection="1">
      <alignment vertical="center"/>
    </xf>
    <xf numFmtId="2" fontId="3" fillId="2" borderId="4" xfId="12" applyNumberFormat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right" vertical="center"/>
    </xf>
    <xf numFmtId="172" fontId="3" fillId="2" borderId="3" xfId="1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left" vertical="center" wrapText="1"/>
    </xf>
    <xf numFmtId="37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40" applyFont="1" applyFill="1" applyBorder="1" applyAlignment="1" applyProtection="1">
      <alignment vertical="top" wrapText="1"/>
    </xf>
    <xf numFmtId="4" fontId="3" fillId="2" borderId="3" xfId="12" applyNumberFormat="1" applyFont="1" applyFill="1" applyBorder="1" applyAlignment="1" applyProtection="1">
      <alignment vertical="center"/>
    </xf>
    <xf numFmtId="4" fontId="3" fillId="2" borderId="3" xfId="12" applyNumberFormat="1" applyFont="1" applyFill="1" applyBorder="1" applyAlignment="1" applyProtection="1">
      <alignment horizontal="center" vertical="center"/>
    </xf>
    <xf numFmtId="4" fontId="9" fillId="2" borderId="3" xfId="12" applyNumberFormat="1" applyFont="1" applyFill="1" applyBorder="1" applyAlignment="1" applyProtection="1">
      <alignment vertical="center"/>
    </xf>
    <xf numFmtId="174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justify"/>
    </xf>
    <xf numFmtId="4" fontId="3" fillId="2" borderId="3" xfId="0" applyNumberFormat="1" applyFont="1" applyFill="1" applyBorder="1" applyAlignment="1" applyProtection="1">
      <alignment vertical="center" wrapText="1"/>
    </xf>
    <xf numFmtId="166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39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3" xfId="42" applyFont="1" applyFill="1" applyBorder="1" applyAlignment="1" applyProtection="1">
      <alignment horizontal="right"/>
    </xf>
    <xf numFmtId="0" fontId="3" fillId="2" borderId="3" xfId="42" applyFont="1" applyFill="1" applyBorder="1" applyAlignment="1" applyProtection="1">
      <alignment horizontal="left"/>
    </xf>
    <xf numFmtId="4" fontId="3" fillId="2" borderId="3" xfId="42" applyNumberFormat="1" applyFont="1" applyFill="1" applyBorder="1" applyAlignment="1" applyProtection="1">
      <alignment horizontal="center" vertical="center"/>
    </xf>
    <xf numFmtId="3" fontId="3" fillId="2" borderId="3" xfId="42" applyNumberFormat="1" applyFont="1" applyFill="1" applyBorder="1" applyAlignment="1" applyProtection="1">
      <alignment horizontal="center" vertical="center"/>
    </xf>
    <xf numFmtId="4" fontId="3" fillId="2" borderId="3" xfId="43" applyNumberFormat="1" applyFont="1" applyFill="1" applyBorder="1" applyProtection="1"/>
    <xf numFmtId="4" fontId="9" fillId="2" borderId="3" xfId="12" applyNumberFormat="1" applyFont="1" applyFill="1" applyBorder="1" applyAlignment="1" applyProtection="1">
      <alignment horizontal="center" vertical="center"/>
    </xf>
    <xf numFmtId="174" fontId="3" fillId="2" borderId="3" xfId="0" applyNumberFormat="1" applyFont="1" applyFill="1" applyBorder="1" applyAlignment="1" applyProtection="1">
      <alignment horizontal="right" vertical="top"/>
    </xf>
    <xf numFmtId="39" fontId="3" fillId="2" borderId="4" xfId="0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Alignment="1" applyProtection="1">
      <alignment horizontal="left"/>
    </xf>
    <xf numFmtId="4" fontId="3" fillId="2" borderId="4" xfId="0" applyNumberFormat="1" applyFont="1" applyFill="1" applyBorder="1" applyAlignment="1" applyProtection="1">
      <alignment vertical="top" wrapText="1"/>
    </xf>
    <xf numFmtId="166" fontId="3" fillId="2" borderId="4" xfId="0" applyNumberFormat="1" applyFont="1" applyFill="1" applyBorder="1" applyAlignment="1" applyProtection="1">
      <alignment horizontal="center" vertical="top" wrapText="1"/>
    </xf>
    <xf numFmtId="4" fontId="9" fillId="2" borderId="4" xfId="12" applyNumberFormat="1" applyFont="1" applyFill="1" applyBorder="1" applyAlignment="1" applyProtection="1">
      <alignment vertical="center"/>
    </xf>
    <xf numFmtId="39" fontId="3" fillId="2" borderId="3" xfId="0" applyNumberFormat="1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left" vertical="center" wrapText="1"/>
    </xf>
    <xf numFmtId="172" fontId="6" fillId="2" borderId="3" xfId="1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horizontal="center" vertical="center" wrapText="1"/>
    </xf>
    <xf numFmtId="39" fontId="3" fillId="2" borderId="3" xfId="52" applyFont="1" applyFill="1" applyBorder="1" applyAlignment="1" applyProtection="1">
      <alignment horizontal="left"/>
    </xf>
    <xf numFmtId="166" fontId="3" fillId="2" borderId="3" xfId="52" applyNumberFormat="1" applyFont="1" applyFill="1" applyBorder="1" applyAlignment="1" applyProtection="1">
      <alignment horizontal="right"/>
    </xf>
    <xf numFmtId="166" fontId="3" fillId="2" borderId="3" xfId="52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4" fontId="3" fillId="2" borderId="3" xfId="0" applyNumberFormat="1" applyFont="1" applyFill="1" applyBorder="1" applyProtection="1"/>
    <xf numFmtId="0" fontId="3" fillId="2" borderId="3" xfId="0" applyFont="1" applyFill="1" applyBorder="1" applyAlignment="1" applyProtection="1">
      <alignment horizontal="center" vertical="top"/>
    </xf>
    <xf numFmtId="0" fontId="3" fillId="2" borderId="3" xfId="44" applyFont="1" applyFill="1" applyBorder="1" applyAlignment="1" applyProtection="1">
      <alignment horizontal="right"/>
    </xf>
    <xf numFmtId="4" fontId="3" fillId="2" borderId="3" xfId="0" applyNumberFormat="1" applyFont="1" applyFill="1" applyBorder="1" applyAlignment="1" applyProtection="1"/>
    <xf numFmtId="43" fontId="3" fillId="2" borderId="3" xfId="12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9" fillId="2" borderId="3" xfId="0" applyFont="1" applyFill="1" applyBorder="1" applyAlignment="1" applyProtection="1">
      <alignment vertical="center" wrapText="1"/>
    </xf>
    <xf numFmtId="43" fontId="3" fillId="2" borderId="3" xfId="0" applyNumberFormat="1" applyFont="1" applyFill="1" applyBorder="1" applyAlignment="1" applyProtection="1">
      <alignment horizontal="center" vertical="top"/>
    </xf>
    <xf numFmtId="4" fontId="0" fillId="2" borderId="0" xfId="0" applyNumberFormat="1" applyFill="1" applyProtection="1"/>
    <xf numFmtId="173" fontId="3" fillId="2" borderId="3" xfId="1" applyNumberFormat="1" applyFont="1" applyFill="1" applyBorder="1" applyAlignment="1" applyProtection="1">
      <alignment horizontal="center" vertical="top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172" fontId="3" fillId="3" borderId="3" xfId="1" applyNumberFormat="1" applyFont="1" applyFill="1" applyBorder="1" applyAlignment="1" applyProtection="1">
      <alignment horizontal="center" vertical="center" wrapText="1"/>
    </xf>
    <xf numFmtId="39" fontId="2" fillId="3" borderId="3" xfId="3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right" vertical="center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165" fontId="3" fillId="3" borderId="3" xfId="1" applyFont="1" applyFill="1" applyBorder="1" applyAlignment="1" applyProtection="1">
      <alignment vertical="center"/>
    </xf>
    <xf numFmtId="172" fontId="2" fillId="2" borderId="3" xfId="1" applyNumberFormat="1" applyFont="1" applyFill="1" applyBorder="1" applyAlignment="1" applyProtection="1">
      <alignment horizontal="center" vertical="center"/>
    </xf>
    <xf numFmtId="165" fontId="13" fillId="2" borderId="3" xfId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right" vertical="center"/>
    </xf>
    <xf numFmtId="0" fontId="3" fillId="2" borderId="3" xfId="9" applyFont="1" applyFill="1" applyBorder="1" applyAlignment="1" applyProtection="1">
      <alignment vertical="center" wrapText="1"/>
    </xf>
    <xf numFmtId="172" fontId="3" fillId="3" borderId="3" xfId="1" applyNumberFormat="1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177" fontId="3" fillId="3" borderId="4" xfId="47" applyNumberFormat="1" applyFont="1" applyFill="1" applyBorder="1" applyAlignment="1" applyProtection="1">
      <alignment horizontal="right" vertical="top"/>
    </xf>
    <xf numFmtId="0" fontId="2" fillId="3" borderId="4" xfId="48" applyFont="1" applyFill="1" applyBorder="1" applyAlignment="1" applyProtection="1">
      <alignment horizontal="center"/>
    </xf>
    <xf numFmtId="4" fontId="3" fillId="3" borderId="4" xfId="0" applyNumberFormat="1" applyFont="1" applyFill="1" applyBorder="1" applyAlignment="1" applyProtection="1">
      <alignment horizontal="right" vertical="top" wrapText="1"/>
    </xf>
    <xf numFmtId="4" fontId="9" fillId="3" borderId="4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right" vertical="top" wrapText="1"/>
    </xf>
    <xf numFmtId="177" fontId="3" fillId="3" borderId="3" xfId="47" applyNumberFormat="1" applyFont="1" applyFill="1" applyBorder="1" applyAlignment="1" applyProtection="1">
      <alignment horizontal="right" vertical="top"/>
    </xf>
    <xf numFmtId="0" fontId="2" fillId="3" borderId="3" xfId="48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 vertical="top" wrapText="1"/>
    </xf>
    <xf numFmtId="4" fontId="9" fillId="3" borderId="3" xfId="0" applyNumberFormat="1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4" fontId="15" fillId="2" borderId="2" xfId="21" applyNumberFormat="1" applyFont="1" applyFill="1" applyBorder="1" applyAlignment="1" applyProtection="1">
      <alignment horizontal="center" vertical="center" wrapText="1"/>
    </xf>
    <xf numFmtId="4" fontId="15" fillId="2" borderId="2" xfId="21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right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Protection="1"/>
    <xf numFmtId="0" fontId="15" fillId="2" borderId="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right"/>
    </xf>
    <xf numFmtId="10" fontId="15" fillId="2" borderId="3" xfId="20" applyNumberFormat="1" applyFont="1" applyFill="1" applyBorder="1" applyAlignment="1" applyProtection="1">
      <alignment horizontal="right" vertical="center" wrapText="1"/>
    </xf>
    <xf numFmtId="170" fontId="15" fillId="2" borderId="3" xfId="15" applyFont="1" applyFill="1" applyBorder="1" applyProtection="1"/>
    <xf numFmtId="10" fontId="15" fillId="2" borderId="3" xfId="20" applyNumberFormat="1" applyFont="1" applyFill="1" applyBorder="1" applyAlignment="1" applyProtection="1">
      <alignment horizontal="right" wrapText="1"/>
    </xf>
    <xf numFmtId="0" fontId="15" fillId="2" borderId="3" xfId="0" applyFont="1" applyFill="1" applyBorder="1" applyAlignment="1" applyProtection="1">
      <alignment horizontal="right" wrapText="1"/>
    </xf>
    <xf numFmtId="10" fontId="15" fillId="2" borderId="3" xfId="20" applyNumberFormat="1" applyFont="1" applyFill="1" applyBorder="1" applyAlignment="1" applyProtection="1">
      <alignment vertical="center" wrapText="1"/>
    </xf>
    <xf numFmtId="4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Protection="1"/>
    <xf numFmtId="0" fontId="15" fillId="0" borderId="4" xfId="0" applyFont="1" applyFill="1" applyBorder="1" applyAlignment="1" applyProtection="1">
      <alignment horizontal="right" wrapText="1"/>
    </xf>
    <xf numFmtId="10" fontId="15" fillId="0" borderId="4" xfId="20" applyNumberFormat="1" applyFont="1" applyFill="1" applyBorder="1" applyAlignment="1" applyProtection="1">
      <alignment vertical="center" wrapText="1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170" fontId="15" fillId="0" borderId="4" xfId="18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right" vertical="top" wrapText="1"/>
    </xf>
    <xf numFmtId="4" fontId="15" fillId="3" borderId="1" xfId="21" applyNumberFormat="1" applyFont="1" applyFill="1" applyBorder="1" applyAlignment="1" applyProtection="1">
      <alignment horizontal="center" vertical="center" wrapText="1"/>
    </xf>
    <xf numFmtId="4" fontId="15" fillId="3" borderId="1" xfId="21" applyNumberFormat="1" applyFont="1" applyFill="1" applyBorder="1" applyAlignment="1" applyProtection="1">
      <alignment horizontal="center" vertical="center"/>
    </xf>
    <xf numFmtId="0" fontId="15" fillId="0" borderId="3" xfId="0" applyFont="1" applyFill="1" applyBorder="1" applyProtection="1"/>
    <xf numFmtId="0" fontId="15" fillId="0" borderId="3" xfId="0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right" vertical="top" wrapText="1"/>
    </xf>
    <xf numFmtId="4" fontId="15" fillId="3" borderId="4" xfId="21" applyNumberFormat="1" applyFont="1" applyFill="1" applyBorder="1" applyAlignment="1" applyProtection="1">
      <alignment horizontal="center" vertical="center" wrapText="1"/>
    </xf>
    <xf numFmtId="4" fontId="15" fillId="3" borderId="4" xfId="21" applyNumberFormat="1" applyFont="1" applyFill="1" applyBorder="1" applyAlignment="1" applyProtection="1">
      <alignment horizontal="center" vertical="center"/>
    </xf>
    <xf numFmtId="4" fontId="3" fillId="2" borderId="3" xfId="15" applyNumberFormat="1" applyFont="1" applyFill="1" applyBorder="1" applyProtection="1">
      <protection locked="0"/>
    </xf>
    <xf numFmtId="165" fontId="2" fillId="2" borderId="3" xfId="1" applyFont="1" applyFill="1" applyBorder="1" applyAlignment="1" applyProtection="1">
      <alignment horizontal="right" vertical="center"/>
      <protection locked="0"/>
    </xf>
    <xf numFmtId="4" fontId="16" fillId="2" borderId="2" xfId="21" applyNumberFormat="1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Protection="1">
      <protection locked="0"/>
    </xf>
    <xf numFmtId="170" fontId="15" fillId="2" borderId="3" xfId="15" applyFont="1" applyFill="1" applyBorder="1" applyProtection="1">
      <protection locked="0"/>
    </xf>
    <xf numFmtId="43" fontId="15" fillId="2" borderId="3" xfId="12" applyFont="1" applyFill="1" applyBorder="1" applyAlignment="1" applyProtection="1">
      <alignment horizontal="right" wrapText="1"/>
      <protection locked="0"/>
    </xf>
    <xf numFmtId="170" fontId="15" fillId="3" borderId="1" xfId="15" applyFont="1" applyFill="1" applyBorder="1" applyProtection="1">
      <protection locked="0"/>
    </xf>
    <xf numFmtId="0" fontId="15" fillId="0" borderId="3" xfId="0" applyFont="1" applyFill="1" applyBorder="1" applyProtection="1">
      <protection locked="0"/>
    </xf>
    <xf numFmtId="170" fontId="15" fillId="3" borderId="3" xfId="15" applyFont="1" applyFill="1" applyBorder="1" applyProtection="1">
      <protection locked="0"/>
    </xf>
    <xf numFmtId="165" fontId="3" fillId="2" borderId="3" xfId="1" applyFont="1" applyFill="1" applyBorder="1" applyAlignment="1" applyProtection="1">
      <alignment horizontal="center" vertical="center"/>
      <protection locked="0"/>
    </xf>
    <xf numFmtId="172" fontId="2" fillId="3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</cellXfs>
  <cellStyles count="53">
    <cellStyle name="Comma_ANALISIS EL PUERTO" xfId="33"/>
    <cellStyle name="Millares" xfId="1" builtinId="3"/>
    <cellStyle name="Millares 10" xfId="12"/>
    <cellStyle name="Millares 10 2 3" xfId="45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50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9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Normal" xfId="0" builtinId="0"/>
    <cellStyle name="Normal 10" xfId="6"/>
    <cellStyle name="Normal 10 2" xfId="22"/>
    <cellStyle name="Normal 13 2" xfId="10"/>
    <cellStyle name="Normal 14" xfId="46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51"/>
    <cellStyle name="Normal_55-09 Equipamiento Pozos Ac. Rural El Llano" xfId="47"/>
    <cellStyle name="Normal_BOQ - ALC-RED-NEIBA-QAQC" xfId="43"/>
    <cellStyle name="Normal_BOQ-ALC-RED-MCRISTI-QAQC" xfId="42"/>
    <cellStyle name="Normal_BOQ-ALC-RED-MCRISTI-QAQC_VINCI PRESUPUESTO UNIFICADO  LOS  ALCANTARILLADOS SANITARIOS PARA INAPA 02.09.11" xfId="44"/>
    <cellStyle name="Normal_CARCAMO SAN PEDRO" xfId="41"/>
    <cellStyle name="Normal_Hoja1" xfId="52"/>
    <cellStyle name="Normal_PRES 059-09 REHABIL. PLANTA DE TRATAMIENTO DE 80 LPS RAPIDA, AC. HATO DEL YAQUE" xfId="48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2</xdr:col>
      <xdr:colOff>189528</xdr:colOff>
      <xdr:row>130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2</xdr:col>
      <xdr:colOff>189528</xdr:colOff>
      <xdr:row>130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2</xdr:col>
      <xdr:colOff>189528</xdr:colOff>
      <xdr:row>130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2</xdr:col>
      <xdr:colOff>189528</xdr:colOff>
      <xdr:row>130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2</xdr:col>
      <xdr:colOff>189528</xdr:colOff>
      <xdr:row>130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2</xdr:col>
      <xdr:colOff>189528</xdr:colOff>
      <xdr:row>130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129</xdr:row>
      <xdr:rowOff>0</xdr:rowOff>
    </xdr:from>
    <xdr:to>
      <xdr:col>2</xdr:col>
      <xdr:colOff>189528</xdr:colOff>
      <xdr:row>130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2</xdr:col>
      <xdr:colOff>189528</xdr:colOff>
      <xdr:row>128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2</xdr:col>
      <xdr:colOff>189528</xdr:colOff>
      <xdr:row>127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2</xdr:col>
      <xdr:colOff>189528</xdr:colOff>
      <xdr:row>127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2</xdr:col>
      <xdr:colOff>189528</xdr:colOff>
      <xdr:row>128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2</xdr:col>
      <xdr:colOff>189528</xdr:colOff>
      <xdr:row>128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2</xdr:col>
      <xdr:colOff>189528</xdr:colOff>
      <xdr:row>127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126</xdr:row>
      <xdr:rowOff>0</xdr:rowOff>
    </xdr:from>
    <xdr:to>
      <xdr:col>2</xdr:col>
      <xdr:colOff>189528</xdr:colOff>
      <xdr:row>127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102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102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102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103</xdr:row>
      <xdr:rowOff>0</xdr:rowOff>
    </xdr:from>
    <xdr:to>
      <xdr:col>1</xdr:col>
      <xdr:colOff>2780886</xdr:colOff>
      <xdr:row>110</xdr:row>
      <xdr:rowOff>48868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103</xdr:row>
      <xdr:rowOff>0</xdr:rowOff>
    </xdr:from>
    <xdr:to>
      <xdr:col>1</xdr:col>
      <xdr:colOff>1381125</xdr:colOff>
      <xdr:row>103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102</xdr:row>
      <xdr:rowOff>152400</xdr:rowOff>
    </xdr:from>
    <xdr:to>
      <xdr:col>1</xdr:col>
      <xdr:colOff>1419225</xdr:colOff>
      <xdr:row>103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tabSelected="1" view="pageBreakPreview" zoomScaleNormal="100" zoomScaleSheetLayoutView="100" workbookViewId="0">
      <selection activeCell="H104" sqref="H104"/>
    </sheetView>
  </sheetViews>
  <sheetFormatPr baseColWidth="10" defaultColWidth="9.140625" defaultRowHeight="12.75"/>
  <cols>
    <col min="1" max="1" width="7.42578125" style="9" customWidth="1"/>
    <col min="2" max="2" width="46.42578125" style="6" customWidth="1"/>
    <col min="3" max="3" width="12" style="11" customWidth="1"/>
    <col min="4" max="4" width="7.42578125" style="7" customWidth="1"/>
    <col min="5" max="5" width="11.85546875" style="8" customWidth="1"/>
    <col min="6" max="6" width="17.140625" style="12" customWidth="1"/>
    <col min="7" max="7" width="13.42578125" style="2" customWidth="1"/>
    <col min="8" max="8" width="15.140625" style="2" customWidth="1"/>
    <col min="9" max="9" width="15.42578125" style="2" bestFit="1" customWidth="1"/>
    <col min="10" max="10" width="10.85546875" style="2" bestFit="1" customWidth="1"/>
    <col min="11" max="12" width="9.140625" style="2"/>
    <col min="13" max="13" width="10.85546875" style="2" bestFit="1" customWidth="1"/>
    <col min="14" max="16384" width="9.140625" style="2"/>
  </cols>
  <sheetData>
    <row r="1" spans="1:9">
      <c r="A1" s="43"/>
      <c r="B1" s="43"/>
      <c r="C1" s="43"/>
      <c r="D1" s="43"/>
      <c r="E1" s="43"/>
      <c r="F1" s="43"/>
    </row>
    <row r="2" spans="1:9" ht="25.5" customHeight="1">
      <c r="A2" s="202" t="s">
        <v>104</v>
      </c>
      <c r="B2" s="202"/>
      <c r="C2" s="202"/>
      <c r="D2" s="202"/>
      <c r="E2" s="202"/>
      <c r="F2" s="202"/>
    </row>
    <row r="3" spans="1:9" ht="25.5" customHeight="1">
      <c r="A3" s="202" t="s">
        <v>82</v>
      </c>
      <c r="B3" s="202"/>
      <c r="C3" s="203"/>
      <c r="D3" s="204" t="s">
        <v>81</v>
      </c>
      <c r="E3" s="204"/>
      <c r="F3" s="203"/>
    </row>
    <row r="4" spans="1:9">
      <c r="A4" s="205"/>
      <c r="B4" s="205"/>
      <c r="C4" s="205"/>
      <c r="D4" s="205"/>
      <c r="E4" s="205"/>
      <c r="F4" s="205"/>
    </row>
    <row r="5" spans="1:9">
      <c r="A5" s="198" t="s">
        <v>0</v>
      </c>
      <c r="B5" s="199" t="s">
        <v>1</v>
      </c>
      <c r="C5" s="200" t="s">
        <v>2</v>
      </c>
      <c r="D5" s="200" t="s">
        <v>3</v>
      </c>
      <c r="E5" s="200" t="s">
        <v>4</v>
      </c>
      <c r="F5" s="201" t="s">
        <v>5</v>
      </c>
    </row>
    <row r="6" spans="1:9">
      <c r="A6" s="57"/>
      <c r="B6" s="58"/>
      <c r="C6" s="59"/>
      <c r="D6" s="59"/>
      <c r="E6" s="60"/>
      <c r="F6" s="3"/>
    </row>
    <row r="7" spans="1:9" ht="38.25">
      <c r="A7" s="61" t="s">
        <v>83</v>
      </c>
      <c r="B7" s="62" t="s">
        <v>102</v>
      </c>
      <c r="C7" s="60"/>
      <c r="D7" s="63"/>
      <c r="E7" s="60"/>
      <c r="F7" s="3"/>
    </row>
    <row r="8" spans="1:9">
      <c r="A8" s="61"/>
      <c r="B8" s="64"/>
      <c r="C8" s="60"/>
      <c r="D8" s="63"/>
      <c r="E8" s="60"/>
      <c r="F8" s="3"/>
    </row>
    <row r="9" spans="1:9">
      <c r="A9" s="65">
        <v>1</v>
      </c>
      <c r="B9" s="66" t="s">
        <v>20</v>
      </c>
      <c r="C9" s="60">
        <v>3937.35</v>
      </c>
      <c r="D9" s="63" t="s">
        <v>8</v>
      </c>
      <c r="E9" s="60"/>
      <c r="F9" s="3">
        <f>ROUND(C9*E9,2)</f>
        <v>0</v>
      </c>
      <c r="H9" s="15"/>
      <c r="I9" s="41"/>
    </row>
    <row r="10" spans="1:9">
      <c r="A10" s="57"/>
      <c r="B10" s="67"/>
      <c r="C10" s="60"/>
      <c r="D10" s="63"/>
      <c r="E10" s="68"/>
      <c r="F10" s="3"/>
      <c r="H10" s="15"/>
      <c r="I10" s="35"/>
    </row>
    <row r="11" spans="1:9">
      <c r="A11" s="69">
        <v>2</v>
      </c>
      <c r="B11" s="70" t="s">
        <v>14</v>
      </c>
      <c r="C11" s="60"/>
      <c r="D11" s="63"/>
      <c r="E11" s="68"/>
      <c r="F11" s="3"/>
      <c r="H11" s="15"/>
      <c r="I11" s="35"/>
    </row>
    <row r="12" spans="1:9">
      <c r="A12" s="57">
        <f>+A11+0.1</f>
        <v>2.1</v>
      </c>
      <c r="B12" s="71" t="s">
        <v>17</v>
      </c>
      <c r="C12" s="60">
        <v>2784.21</v>
      </c>
      <c r="D12" s="63" t="s">
        <v>7</v>
      </c>
      <c r="E12" s="60"/>
      <c r="F12" s="3">
        <f>ROUND(C12*E12,2)</f>
        <v>0</v>
      </c>
      <c r="H12" s="15"/>
      <c r="I12" s="35"/>
    </row>
    <row r="13" spans="1:9">
      <c r="A13" s="57">
        <v>2.2000000000000002</v>
      </c>
      <c r="B13" s="71" t="s">
        <v>10</v>
      </c>
      <c r="C13" s="60">
        <v>250.56</v>
      </c>
      <c r="D13" s="63" t="s">
        <v>7</v>
      </c>
      <c r="E13" s="60"/>
      <c r="F13" s="3">
        <f t="shared" ref="F13:F65" si="0">ROUND(C13*E13,2)</f>
        <v>0</v>
      </c>
      <c r="H13" s="15"/>
      <c r="I13" s="35"/>
    </row>
    <row r="14" spans="1:9" ht="25.5">
      <c r="A14" s="57">
        <v>2.2999999999999998</v>
      </c>
      <c r="B14" s="71" t="s">
        <v>31</v>
      </c>
      <c r="C14" s="60">
        <v>2369.04</v>
      </c>
      <c r="D14" s="63" t="s">
        <v>7</v>
      </c>
      <c r="E14" s="60"/>
      <c r="F14" s="3">
        <f t="shared" si="0"/>
        <v>0</v>
      </c>
      <c r="H14" s="15"/>
      <c r="I14" s="35"/>
    </row>
    <row r="15" spans="1:9" ht="25.5">
      <c r="A15" s="57">
        <f t="shared" ref="A15" si="1">+A14+0.1</f>
        <v>2.4</v>
      </c>
      <c r="B15" s="72" t="s">
        <v>32</v>
      </c>
      <c r="C15" s="60">
        <v>498.19</v>
      </c>
      <c r="D15" s="63" t="s">
        <v>7</v>
      </c>
      <c r="E15" s="60"/>
      <c r="F15" s="3">
        <f t="shared" si="0"/>
        <v>0</v>
      </c>
      <c r="H15" s="15"/>
      <c r="I15" s="35"/>
    </row>
    <row r="16" spans="1:9">
      <c r="A16" s="73"/>
      <c r="B16" s="72"/>
      <c r="C16" s="60"/>
      <c r="D16" s="63"/>
      <c r="E16" s="60"/>
      <c r="F16" s="3"/>
      <c r="H16" s="15"/>
      <c r="I16" s="35"/>
    </row>
    <row r="17" spans="1:13">
      <c r="A17" s="69">
        <v>3</v>
      </c>
      <c r="B17" s="64" t="s">
        <v>15</v>
      </c>
      <c r="C17" s="60"/>
      <c r="D17" s="63"/>
      <c r="E17" s="60"/>
      <c r="F17" s="3"/>
      <c r="H17" s="15"/>
      <c r="I17" s="35"/>
    </row>
    <row r="18" spans="1:13" ht="25.5">
      <c r="A18" s="73">
        <v>3.1</v>
      </c>
      <c r="B18" s="66" t="s">
        <v>21</v>
      </c>
      <c r="C18" s="60">
        <v>1877.16</v>
      </c>
      <c r="D18" s="63" t="s">
        <v>8</v>
      </c>
      <c r="E18" s="60"/>
      <c r="F18" s="3">
        <f t="shared" si="0"/>
        <v>0</v>
      </c>
      <c r="H18" s="15"/>
      <c r="I18" s="35"/>
    </row>
    <row r="19" spans="1:13" ht="25.5">
      <c r="A19" s="57">
        <v>3.2</v>
      </c>
      <c r="B19" s="66" t="s">
        <v>29</v>
      </c>
      <c r="C19" s="60">
        <v>1474.96</v>
      </c>
      <c r="D19" s="63" t="s">
        <v>8</v>
      </c>
      <c r="E19" s="60"/>
      <c r="F19" s="3">
        <f t="shared" si="0"/>
        <v>0</v>
      </c>
      <c r="H19" s="15"/>
      <c r="I19" s="35"/>
    </row>
    <row r="20" spans="1:13" ht="25.5">
      <c r="A20" s="57">
        <v>3.3</v>
      </c>
      <c r="B20" s="66" t="s">
        <v>89</v>
      </c>
      <c r="C20" s="60">
        <v>678.3</v>
      </c>
      <c r="D20" s="63" t="s">
        <v>8</v>
      </c>
      <c r="E20" s="60"/>
      <c r="F20" s="3">
        <f t="shared" si="0"/>
        <v>0</v>
      </c>
      <c r="H20" s="15"/>
      <c r="I20" s="35"/>
    </row>
    <row r="21" spans="1:13">
      <c r="A21" s="69"/>
      <c r="B21" s="66"/>
      <c r="C21" s="60"/>
      <c r="D21" s="63"/>
      <c r="E21" s="60"/>
      <c r="F21" s="3"/>
      <c r="H21" s="15"/>
      <c r="I21" s="35"/>
    </row>
    <row r="22" spans="1:13">
      <c r="A22" s="69">
        <v>4</v>
      </c>
      <c r="B22" s="64" t="s">
        <v>16</v>
      </c>
      <c r="C22" s="60"/>
      <c r="D22" s="63"/>
      <c r="E22" s="60"/>
      <c r="F22" s="3"/>
      <c r="H22" s="15"/>
      <c r="I22" s="35"/>
    </row>
    <row r="23" spans="1:13" ht="25.5">
      <c r="A23" s="74">
        <v>4.0999999999999996</v>
      </c>
      <c r="B23" s="66" t="s">
        <v>21</v>
      </c>
      <c r="C23" s="60">
        <v>1877.16</v>
      </c>
      <c r="D23" s="63" t="s">
        <v>8</v>
      </c>
      <c r="E23" s="60"/>
      <c r="F23" s="3">
        <f t="shared" si="0"/>
        <v>0</v>
      </c>
      <c r="H23" s="15"/>
      <c r="I23" s="35"/>
    </row>
    <row r="24" spans="1:13" ht="25.5">
      <c r="A24" s="57">
        <v>4.2</v>
      </c>
      <c r="B24" s="66" t="s">
        <v>29</v>
      </c>
      <c r="C24" s="60">
        <v>1474.96</v>
      </c>
      <c r="D24" s="63" t="s">
        <v>8</v>
      </c>
      <c r="E24" s="60"/>
      <c r="F24" s="3">
        <f t="shared" ref="F24:F25" si="2">ROUND(C24*E24,2)</f>
        <v>0</v>
      </c>
      <c r="H24" s="15"/>
      <c r="I24" s="35"/>
    </row>
    <row r="25" spans="1:13" ht="25.5">
      <c r="A25" s="57">
        <v>4.3</v>
      </c>
      <c r="B25" s="66" t="s">
        <v>89</v>
      </c>
      <c r="C25" s="60">
        <v>678.3</v>
      </c>
      <c r="D25" s="63" t="s">
        <v>8</v>
      </c>
      <c r="E25" s="60"/>
      <c r="F25" s="3">
        <f t="shared" si="2"/>
        <v>0</v>
      </c>
      <c r="H25" s="15"/>
      <c r="I25" s="35"/>
    </row>
    <row r="26" spans="1:13">
      <c r="A26" s="57"/>
      <c r="B26" s="66"/>
      <c r="C26" s="60"/>
      <c r="D26" s="63"/>
      <c r="E26" s="60"/>
      <c r="F26" s="3"/>
      <c r="H26" s="15"/>
      <c r="I26" s="35"/>
    </row>
    <row r="27" spans="1:13" s="17" customFormat="1" ht="25.5">
      <c r="A27" s="75">
        <v>5</v>
      </c>
      <c r="B27" s="64" t="s">
        <v>30</v>
      </c>
      <c r="C27" s="76"/>
      <c r="D27" s="77"/>
      <c r="E27" s="76"/>
      <c r="F27" s="3"/>
      <c r="H27" s="15"/>
      <c r="I27" s="35"/>
    </row>
    <row r="28" spans="1:13" s="17" customFormat="1" ht="25.5">
      <c r="A28" s="78">
        <v>5.0999999999999996</v>
      </c>
      <c r="B28" s="66" t="s">
        <v>87</v>
      </c>
      <c r="C28" s="76">
        <v>4</v>
      </c>
      <c r="D28" s="77" t="s">
        <v>6</v>
      </c>
      <c r="E28" s="76"/>
      <c r="F28" s="3">
        <f t="shared" si="0"/>
        <v>0</v>
      </c>
      <c r="H28" s="15"/>
      <c r="I28" s="42"/>
      <c r="M28" s="44"/>
    </row>
    <row r="29" spans="1:13" s="17" customFormat="1" ht="25.5">
      <c r="A29" s="78">
        <v>5.2</v>
      </c>
      <c r="B29" s="66" t="s">
        <v>79</v>
      </c>
      <c r="C29" s="76">
        <v>2</v>
      </c>
      <c r="D29" s="77" t="s">
        <v>6</v>
      </c>
      <c r="E29" s="76"/>
      <c r="F29" s="3">
        <f t="shared" si="0"/>
        <v>0</v>
      </c>
      <c r="H29" s="15"/>
      <c r="I29" s="42"/>
      <c r="M29" s="44"/>
    </row>
    <row r="30" spans="1:13" s="17" customFormat="1" ht="25.5">
      <c r="A30" s="78">
        <v>5.3</v>
      </c>
      <c r="B30" s="66" t="s">
        <v>92</v>
      </c>
      <c r="C30" s="76">
        <v>2</v>
      </c>
      <c r="D30" s="77" t="s">
        <v>6</v>
      </c>
      <c r="E30" s="76"/>
      <c r="F30" s="37">
        <f t="shared" si="0"/>
        <v>0</v>
      </c>
      <c r="H30" s="15"/>
      <c r="I30" s="42"/>
      <c r="M30" s="44"/>
    </row>
    <row r="31" spans="1:13" s="17" customFormat="1" ht="25.5">
      <c r="A31" s="78">
        <v>5.4</v>
      </c>
      <c r="B31" s="66" t="s">
        <v>91</v>
      </c>
      <c r="C31" s="76">
        <v>2</v>
      </c>
      <c r="D31" s="77" t="s">
        <v>6</v>
      </c>
      <c r="E31" s="76"/>
      <c r="F31" s="37">
        <f t="shared" si="0"/>
        <v>0</v>
      </c>
      <c r="H31" s="15"/>
      <c r="I31" s="42"/>
      <c r="M31" s="44"/>
    </row>
    <row r="32" spans="1:13" s="17" customFormat="1" ht="25.5">
      <c r="A32" s="78">
        <v>5.5</v>
      </c>
      <c r="B32" s="66" t="s">
        <v>96</v>
      </c>
      <c r="C32" s="76">
        <v>4</v>
      </c>
      <c r="D32" s="77" t="s">
        <v>6</v>
      </c>
      <c r="E32" s="76"/>
      <c r="F32" s="37">
        <f t="shared" ref="F32" si="3">ROUND(C32*E32,2)</f>
        <v>0</v>
      </c>
      <c r="H32" s="15"/>
      <c r="I32" s="42"/>
      <c r="M32" s="44"/>
    </row>
    <row r="33" spans="1:15" s="17" customFormat="1">
      <c r="A33" s="78">
        <v>5.6</v>
      </c>
      <c r="B33" s="66" t="s">
        <v>74</v>
      </c>
      <c r="C33" s="76">
        <v>28</v>
      </c>
      <c r="D33" s="77" t="s">
        <v>6</v>
      </c>
      <c r="E33" s="76"/>
      <c r="F33" s="37">
        <f t="shared" si="0"/>
        <v>0</v>
      </c>
      <c r="H33" s="15"/>
      <c r="I33" s="42"/>
      <c r="M33" s="44"/>
      <c r="O33" s="44"/>
    </row>
    <row r="34" spans="1:15" s="17" customFormat="1" ht="15" customHeight="1">
      <c r="A34" s="78">
        <v>5.7</v>
      </c>
      <c r="B34" s="66" t="s">
        <v>78</v>
      </c>
      <c r="C34" s="76">
        <v>9</v>
      </c>
      <c r="D34" s="77" t="s">
        <v>6</v>
      </c>
      <c r="E34" s="76"/>
      <c r="F34" s="37">
        <f t="shared" ref="F34" si="4">ROUND(C34*E34,2)</f>
        <v>0</v>
      </c>
      <c r="H34" s="15"/>
      <c r="I34" s="42"/>
      <c r="M34" s="44"/>
    </row>
    <row r="35" spans="1:15" s="17" customFormat="1" ht="25.5">
      <c r="A35" s="78">
        <v>5.8</v>
      </c>
      <c r="B35" s="66" t="s">
        <v>80</v>
      </c>
      <c r="C35" s="76">
        <v>21</v>
      </c>
      <c r="D35" s="77" t="s">
        <v>6</v>
      </c>
      <c r="E35" s="76"/>
      <c r="F35" s="3">
        <f t="shared" si="0"/>
        <v>0</v>
      </c>
      <c r="H35" s="15"/>
      <c r="I35" s="42"/>
      <c r="M35" s="44"/>
    </row>
    <row r="36" spans="1:15" s="17" customFormat="1" ht="25.5">
      <c r="A36" s="78">
        <v>5.9</v>
      </c>
      <c r="B36" s="66" t="s">
        <v>75</v>
      </c>
      <c r="C36" s="76">
        <v>7</v>
      </c>
      <c r="D36" s="77" t="s">
        <v>6</v>
      </c>
      <c r="E36" s="76"/>
      <c r="F36" s="37">
        <f t="shared" si="0"/>
        <v>0</v>
      </c>
      <c r="H36" s="15"/>
      <c r="I36" s="42"/>
      <c r="M36" s="44"/>
    </row>
    <row r="37" spans="1:15" s="17" customFormat="1" ht="25.5">
      <c r="A37" s="79">
        <v>5.0999999999999996</v>
      </c>
      <c r="B37" s="66" t="s">
        <v>93</v>
      </c>
      <c r="C37" s="76">
        <v>5</v>
      </c>
      <c r="D37" s="77" t="s">
        <v>6</v>
      </c>
      <c r="E37" s="76"/>
      <c r="F37" s="37">
        <f t="shared" si="0"/>
        <v>0</v>
      </c>
      <c r="H37" s="15"/>
      <c r="I37" s="42"/>
      <c r="M37" s="44"/>
    </row>
    <row r="38" spans="1:15" s="17" customFormat="1" ht="25.5">
      <c r="A38" s="79">
        <v>5.1100000000000003</v>
      </c>
      <c r="B38" s="66" t="s">
        <v>88</v>
      </c>
      <c r="C38" s="76">
        <v>9</v>
      </c>
      <c r="D38" s="77" t="s">
        <v>6</v>
      </c>
      <c r="E38" s="76"/>
      <c r="F38" s="3">
        <f t="shared" si="0"/>
        <v>0</v>
      </c>
      <c r="H38" s="15"/>
      <c r="M38" s="44"/>
    </row>
    <row r="39" spans="1:15" s="17" customFormat="1" ht="25.5">
      <c r="A39" s="80">
        <v>5.12</v>
      </c>
      <c r="B39" s="81" t="s">
        <v>95</v>
      </c>
      <c r="C39" s="82">
        <v>28</v>
      </c>
      <c r="D39" s="83" t="s">
        <v>6</v>
      </c>
      <c r="E39" s="82"/>
      <c r="F39" s="56">
        <f t="shared" si="0"/>
        <v>0</v>
      </c>
      <c r="H39" s="15"/>
      <c r="M39" s="44"/>
    </row>
    <row r="40" spans="1:15" s="17" customFormat="1" ht="25.5">
      <c r="A40" s="79">
        <v>5.13</v>
      </c>
      <c r="B40" s="66" t="s">
        <v>76</v>
      </c>
      <c r="C40" s="76">
        <v>1</v>
      </c>
      <c r="D40" s="77" t="s">
        <v>6</v>
      </c>
      <c r="E40" s="76"/>
      <c r="F40" s="37">
        <f t="shared" si="0"/>
        <v>0</v>
      </c>
      <c r="H40" s="15"/>
      <c r="M40" s="44"/>
    </row>
    <row r="41" spans="1:15">
      <c r="A41" s="79">
        <v>5.14</v>
      </c>
      <c r="B41" s="66" t="s">
        <v>77</v>
      </c>
      <c r="C41" s="84">
        <v>23</v>
      </c>
      <c r="D41" s="63" t="s">
        <v>6</v>
      </c>
      <c r="E41" s="60"/>
      <c r="F41" s="3">
        <f t="shared" si="0"/>
        <v>0</v>
      </c>
      <c r="H41" s="15"/>
    </row>
    <row r="42" spans="1:15">
      <c r="A42" s="79"/>
      <c r="B42" s="66"/>
      <c r="C42" s="84"/>
      <c r="D42" s="63"/>
      <c r="E42" s="60"/>
      <c r="F42" s="3"/>
      <c r="H42" s="15"/>
    </row>
    <row r="43" spans="1:15">
      <c r="A43" s="65"/>
      <c r="B43" s="66"/>
      <c r="C43" s="60"/>
      <c r="D43" s="63"/>
      <c r="E43" s="60"/>
      <c r="F43" s="3"/>
      <c r="H43" s="15"/>
    </row>
    <row r="44" spans="1:15">
      <c r="A44" s="69">
        <v>6</v>
      </c>
      <c r="B44" s="64" t="s">
        <v>33</v>
      </c>
      <c r="C44" s="60"/>
      <c r="D44" s="63"/>
      <c r="E44" s="60"/>
      <c r="F44" s="3"/>
      <c r="H44" s="15"/>
    </row>
    <row r="45" spans="1:15" ht="51">
      <c r="A45" s="85">
        <v>6.1</v>
      </c>
      <c r="B45" s="86" t="s">
        <v>90</v>
      </c>
      <c r="C45" s="60">
        <v>6</v>
      </c>
      <c r="D45" s="63" t="s">
        <v>6</v>
      </c>
      <c r="E45" s="60"/>
      <c r="F45" s="3">
        <f t="shared" ref="F45:F49" si="5">ROUND(C45*E45,2)</f>
        <v>0</v>
      </c>
      <c r="H45" s="15"/>
    </row>
    <row r="46" spans="1:15">
      <c r="A46" s="85"/>
      <c r="B46" s="86"/>
      <c r="C46" s="60"/>
      <c r="D46" s="63"/>
      <c r="E46" s="60"/>
      <c r="F46" s="3"/>
      <c r="H46" s="15"/>
    </row>
    <row r="47" spans="1:15" ht="51">
      <c r="A47" s="85">
        <v>6.2</v>
      </c>
      <c r="B47" s="86" t="s">
        <v>100</v>
      </c>
      <c r="C47" s="60">
        <v>4</v>
      </c>
      <c r="D47" s="63" t="s">
        <v>6</v>
      </c>
      <c r="E47" s="60"/>
      <c r="F47" s="3">
        <f t="shared" si="5"/>
        <v>0</v>
      </c>
      <c r="H47" s="15"/>
    </row>
    <row r="48" spans="1:15">
      <c r="A48" s="85"/>
      <c r="B48" s="86"/>
      <c r="C48" s="60"/>
      <c r="D48" s="63"/>
      <c r="E48" s="60"/>
      <c r="F48" s="3"/>
      <c r="H48" s="15"/>
    </row>
    <row r="49" spans="1:256" ht="51">
      <c r="A49" s="85">
        <v>6.3</v>
      </c>
      <c r="B49" s="86" t="s">
        <v>101</v>
      </c>
      <c r="C49" s="60">
        <v>5</v>
      </c>
      <c r="D49" s="63" t="s">
        <v>6</v>
      </c>
      <c r="E49" s="60"/>
      <c r="F49" s="3">
        <f t="shared" si="5"/>
        <v>0</v>
      </c>
      <c r="H49" s="15"/>
      <c r="M49" s="45"/>
      <c r="O49" s="45"/>
      <c r="S49" s="45"/>
    </row>
    <row r="50" spans="1:256">
      <c r="A50" s="85">
        <v>6.4</v>
      </c>
      <c r="B50" s="86" t="s">
        <v>103</v>
      </c>
      <c r="C50" s="60">
        <v>4</v>
      </c>
      <c r="D50" s="63" t="s">
        <v>6</v>
      </c>
      <c r="E50" s="60"/>
      <c r="F50" s="3">
        <f t="shared" ref="F50" si="6">ROUND(C50*E50,2)</f>
        <v>0</v>
      </c>
      <c r="H50" s="15"/>
      <c r="M50" s="45"/>
      <c r="O50" s="45"/>
      <c r="S50" s="45"/>
    </row>
    <row r="51" spans="1:256">
      <c r="A51" s="85"/>
      <c r="B51" s="86"/>
      <c r="C51" s="60"/>
      <c r="D51" s="63"/>
      <c r="E51" s="68"/>
      <c r="F51" s="3"/>
      <c r="H51" s="15"/>
    </row>
    <row r="52" spans="1:256" s="17" customFormat="1">
      <c r="A52" s="87">
        <v>7</v>
      </c>
      <c r="B52" s="88" t="s">
        <v>97</v>
      </c>
      <c r="C52" s="89"/>
      <c r="D52" s="90"/>
      <c r="E52" s="91"/>
      <c r="F52" s="3"/>
      <c r="G52" s="16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7" customFormat="1">
      <c r="A53" s="92">
        <v>7.1</v>
      </c>
      <c r="B53" s="93" t="s">
        <v>34</v>
      </c>
      <c r="C53" s="94">
        <v>339</v>
      </c>
      <c r="D53" s="95" t="s">
        <v>6</v>
      </c>
      <c r="E53" s="91"/>
      <c r="F53" s="3">
        <f t="shared" si="0"/>
        <v>0</v>
      </c>
      <c r="G53" s="16"/>
      <c r="H53" s="15"/>
      <c r="I53" s="32"/>
      <c r="J53" s="16"/>
      <c r="K53" s="4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7" customFormat="1" ht="25.5">
      <c r="A54" s="92">
        <v>7.2</v>
      </c>
      <c r="B54" s="96" t="s">
        <v>35</v>
      </c>
      <c r="C54" s="97">
        <v>4068</v>
      </c>
      <c r="D54" s="98" t="s">
        <v>8</v>
      </c>
      <c r="E54" s="91"/>
      <c r="F54" s="3">
        <f t="shared" si="0"/>
        <v>0</v>
      </c>
      <c r="G54" s="16"/>
      <c r="H54" s="15"/>
      <c r="I54" s="32"/>
      <c r="J54" s="16"/>
      <c r="K54" s="4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7" customFormat="1" ht="25.5">
      <c r="A55" s="92">
        <v>7.3</v>
      </c>
      <c r="B55" s="99" t="s">
        <v>36</v>
      </c>
      <c r="C55" s="94">
        <v>678</v>
      </c>
      <c r="D55" s="95" t="s">
        <v>6</v>
      </c>
      <c r="E55" s="91"/>
      <c r="F55" s="3">
        <f t="shared" si="0"/>
        <v>0</v>
      </c>
      <c r="G55" s="16"/>
      <c r="H55" s="15"/>
      <c r="I55" s="32"/>
      <c r="J55" s="16"/>
      <c r="K55" s="4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53" customFormat="1">
      <c r="A56" s="92">
        <v>7.4</v>
      </c>
      <c r="B56" s="93" t="s">
        <v>37</v>
      </c>
      <c r="C56" s="94">
        <v>678</v>
      </c>
      <c r="D56" s="95" t="s">
        <v>6</v>
      </c>
      <c r="E56" s="91"/>
      <c r="F56" s="3">
        <f t="shared" si="0"/>
        <v>0</v>
      </c>
      <c r="G56" s="49"/>
      <c r="H56" s="50"/>
      <c r="I56" s="51"/>
      <c r="J56" s="49"/>
      <c r="K56" s="52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s="17" customFormat="1" ht="25.5">
      <c r="A57" s="92">
        <v>7.5</v>
      </c>
      <c r="B57" s="99" t="s">
        <v>38</v>
      </c>
      <c r="C57" s="94">
        <v>508.5</v>
      </c>
      <c r="D57" s="95" t="s">
        <v>8</v>
      </c>
      <c r="E57" s="91"/>
      <c r="F57" s="3">
        <f t="shared" si="0"/>
        <v>0</v>
      </c>
      <c r="G57" s="16"/>
      <c r="H57" s="15"/>
      <c r="I57" s="32"/>
      <c r="J57" s="16"/>
      <c r="K57" s="4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7" customFormat="1">
      <c r="A58" s="92">
        <v>7.6</v>
      </c>
      <c r="B58" s="93" t="s">
        <v>39</v>
      </c>
      <c r="C58" s="94">
        <v>339</v>
      </c>
      <c r="D58" s="95" t="s">
        <v>6</v>
      </c>
      <c r="E58" s="91"/>
      <c r="F58" s="3">
        <f t="shared" si="0"/>
        <v>0</v>
      </c>
      <c r="G58" s="16"/>
      <c r="H58" s="15"/>
      <c r="I58" s="32"/>
      <c r="J58" s="16"/>
      <c r="K58" s="4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7" customFormat="1">
      <c r="A59" s="92">
        <v>7.7</v>
      </c>
      <c r="B59" s="93" t="s">
        <v>40</v>
      </c>
      <c r="C59" s="94">
        <v>339</v>
      </c>
      <c r="D59" s="95" t="s">
        <v>6</v>
      </c>
      <c r="E59" s="91"/>
      <c r="F59" s="3">
        <f t="shared" si="0"/>
        <v>0</v>
      </c>
      <c r="G59" s="16"/>
      <c r="H59" s="15"/>
      <c r="I59" s="32"/>
      <c r="J59" s="16"/>
      <c r="K59" s="4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7" customFormat="1">
      <c r="A60" s="92">
        <v>7.8</v>
      </c>
      <c r="B60" s="93" t="s">
        <v>41</v>
      </c>
      <c r="C60" s="94">
        <v>339</v>
      </c>
      <c r="D60" s="95" t="s">
        <v>6</v>
      </c>
      <c r="E60" s="91"/>
      <c r="F60" s="3">
        <f t="shared" si="0"/>
        <v>0</v>
      </c>
      <c r="G60" s="16"/>
      <c r="H60" s="15"/>
      <c r="I60" s="32"/>
      <c r="J60" s="16"/>
      <c r="K60" s="4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7" customFormat="1">
      <c r="A61" s="92">
        <v>7.9</v>
      </c>
      <c r="B61" s="93" t="s">
        <v>42</v>
      </c>
      <c r="C61" s="94">
        <v>339</v>
      </c>
      <c r="D61" s="95" t="s">
        <v>6</v>
      </c>
      <c r="E61" s="91"/>
      <c r="F61" s="3">
        <f t="shared" si="0"/>
        <v>0</v>
      </c>
      <c r="G61" s="16"/>
      <c r="H61" s="15"/>
      <c r="I61" s="32"/>
      <c r="J61" s="16"/>
      <c r="K61" s="4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7" customFormat="1">
      <c r="A62" s="100">
        <v>7.1</v>
      </c>
      <c r="B62" s="101" t="s">
        <v>43</v>
      </c>
      <c r="C62" s="94">
        <v>339</v>
      </c>
      <c r="D62" s="102" t="s">
        <v>18</v>
      </c>
      <c r="E62" s="91"/>
      <c r="F62" s="3">
        <f t="shared" si="0"/>
        <v>0</v>
      </c>
      <c r="G62" s="16"/>
      <c r="H62" s="15"/>
      <c r="I62" s="32"/>
      <c r="J62" s="16"/>
      <c r="K62" s="4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7" customFormat="1">
      <c r="A63" s="100">
        <v>7.11</v>
      </c>
      <c r="B63" s="93" t="s">
        <v>44</v>
      </c>
      <c r="C63" s="94">
        <v>339</v>
      </c>
      <c r="D63" s="95" t="s">
        <v>6</v>
      </c>
      <c r="E63" s="91"/>
      <c r="F63" s="3">
        <f t="shared" si="0"/>
        <v>0</v>
      </c>
      <c r="G63" s="16"/>
      <c r="H63" s="15"/>
      <c r="I63" s="32"/>
      <c r="J63" s="16"/>
      <c r="K63" s="4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7" customFormat="1">
      <c r="A64" s="100">
        <v>7.12</v>
      </c>
      <c r="B64" s="93" t="s">
        <v>45</v>
      </c>
      <c r="C64" s="94">
        <v>671.22</v>
      </c>
      <c r="D64" s="95" t="s">
        <v>7</v>
      </c>
      <c r="E64" s="91"/>
      <c r="F64" s="3">
        <f t="shared" si="0"/>
        <v>0</v>
      </c>
      <c r="G64" s="16"/>
      <c r="H64" s="15"/>
      <c r="I64" s="32"/>
      <c r="J64" s="16"/>
      <c r="K64" s="48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17" customFormat="1">
      <c r="A65" s="100">
        <v>7.13</v>
      </c>
      <c r="B65" s="93" t="s">
        <v>46</v>
      </c>
      <c r="C65" s="94">
        <v>339</v>
      </c>
      <c r="D65" s="95" t="s">
        <v>6</v>
      </c>
      <c r="E65" s="91"/>
      <c r="F65" s="3">
        <f t="shared" si="0"/>
        <v>0</v>
      </c>
      <c r="G65" s="16"/>
      <c r="H65" s="15"/>
      <c r="I65" s="32"/>
      <c r="J65" s="16"/>
      <c r="K65" s="4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17" customFormat="1">
      <c r="A66" s="103"/>
      <c r="B66" s="104"/>
      <c r="C66" s="105"/>
      <c r="D66" s="106"/>
      <c r="E66" s="107"/>
      <c r="F66" s="3"/>
      <c r="G66" s="16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7" customFormat="1">
      <c r="A67" s="87">
        <v>8</v>
      </c>
      <c r="B67" s="88" t="s">
        <v>98</v>
      </c>
      <c r="C67" s="91"/>
      <c r="D67" s="108"/>
      <c r="E67" s="91"/>
      <c r="F67" s="188"/>
      <c r="G67" s="16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17" customFormat="1">
      <c r="A68" s="92">
        <v>8.1</v>
      </c>
      <c r="B68" s="93" t="s">
        <v>34</v>
      </c>
      <c r="C68" s="94">
        <v>60</v>
      </c>
      <c r="D68" s="95" t="s">
        <v>6</v>
      </c>
      <c r="E68" s="91"/>
      <c r="F68" s="3">
        <f t="shared" ref="F68:F80" si="7">ROUND(C68*E68,2)</f>
        <v>0</v>
      </c>
      <c r="G68" s="16"/>
      <c r="H68" s="15"/>
      <c r="I68" s="16"/>
      <c r="J68" s="32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17" customFormat="1" ht="25.5">
      <c r="A69" s="109">
        <v>8.1999999999999993</v>
      </c>
      <c r="B69" s="96" t="s">
        <v>47</v>
      </c>
      <c r="C69" s="97">
        <v>360</v>
      </c>
      <c r="D69" s="98" t="s">
        <v>8</v>
      </c>
      <c r="E69" s="91"/>
      <c r="F69" s="3">
        <f t="shared" si="7"/>
        <v>0</v>
      </c>
      <c r="G69" s="16"/>
      <c r="H69" s="15"/>
      <c r="I69" s="16"/>
      <c r="J69" s="32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7" customFormat="1" ht="25.5">
      <c r="A70" s="92">
        <v>8.3000000000000007</v>
      </c>
      <c r="B70" s="99" t="s">
        <v>36</v>
      </c>
      <c r="C70" s="94">
        <v>60</v>
      </c>
      <c r="D70" s="95" t="s">
        <v>6</v>
      </c>
      <c r="E70" s="91"/>
      <c r="F70" s="3">
        <f t="shared" si="7"/>
        <v>0</v>
      </c>
      <c r="G70" s="16"/>
      <c r="H70" s="15"/>
      <c r="I70" s="16"/>
      <c r="J70" s="32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17" customFormat="1" ht="25.5">
      <c r="A71" s="109">
        <v>8.4</v>
      </c>
      <c r="B71" s="99" t="s">
        <v>48</v>
      </c>
      <c r="C71" s="94">
        <v>120</v>
      </c>
      <c r="D71" s="95" t="s">
        <v>6</v>
      </c>
      <c r="E71" s="91"/>
      <c r="F71" s="3">
        <f t="shared" si="7"/>
        <v>0</v>
      </c>
      <c r="G71" s="16"/>
      <c r="H71" s="15"/>
      <c r="I71" s="16"/>
      <c r="J71" s="32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17" customFormat="1">
      <c r="A72" s="92">
        <v>8.5</v>
      </c>
      <c r="B72" s="99" t="s">
        <v>52</v>
      </c>
      <c r="C72" s="94">
        <v>60</v>
      </c>
      <c r="D72" s="95" t="s">
        <v>6</v>
      </c>
      <c r="E72" s="91"/>
      <c r="F72" s="3"/>
      <c r="G72" s="16"/>
      <c r="H72" s="15"/>
      <c r="I72" s="16"/>
      <c r="J72" s="32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7" customFormat="1">
      <c r="A73" s="109">
        <v>8.6</v>
      </c>
      <c r="B73" s="93" t="s">
        <v>49</v>
      </c>
      <c r="C73" s="94">
        <v>60</v>
      </c>
      <c r="D73" s="95" t="s">
        <v>6</v>
      </c>
      <c r="E73" s="91"/>
      <c r="F73" s="3">
        <f t="shared" si="7"/>
        <v>0</v>
      </c>
      <c r="G73" s="16"/>
      <c r="H73" s="15"/>
      <c r="I73" s="16"/>
      <c r="J73" s="32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17" customFormat="1" ht="25.5">
      <c r="A74" s="92">
        <v>8.6999999999999993</v>
      </c>
      <c r="B74" s="99" t="s">
        <v>50</v>
      </c>
      <c r="C74" s="94">
        <v>60</v>
      </c>
      <c r="D74" s="95" t="s">
        <v>8</v>
      </c>
      <c r="E74" s="91"/>
      <c r="F74" s="3">
        <f t="shared" si="7"/>
        <v>0</v>
      </c>
      <c r="G74" s="16"/>
      <c r="H74" s="15"/>
      <c r="I74" s="16"/>
      <c r="J74" s="32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7" customFormat="1">
      <c r="A75" s="109">
        <v>8.8000000000000007</v>
      </c>
      <c r="B75" s="93" t="s">
        <v>42</v>
      </c>
      <c r="C75" s="94">
        <v>60</v>
      </c>
      <c r="D75" s="95" t="s">
        <v>6</v>
      </c>
      <c r="E75" s="91"/>
      <c r="F75" s="3">
        <f t="shared" si="7"/>
        <v>0</v>
      </c>
      <c r="G75" s="16"/>
      <c r="H75" s="15"/>
      <c r="I75" s="16"/>
      <c r="J75" s="32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7" customFormat="1">
      <c r="A76" s="92">
        <v>8.9</v>
      </c>
      <c r="B76" s="93" t="s">
        <v>28</v>
      </c>
      <c r="C76" s="94">
        <v>60</v>
      </c>
      <c r="D76" s="95" t="s">
        <v>6</v>
      </c>
      <c r="E76" s="91"/>
      <c r="F76" s="3">
        <f t="shared" si="7"/>
        <v>0</v>
      </c>
      <c r="G76" s="16"/>
      <c r="H76" s="15"/>
      <c r="I76" s="16"/>
      <c r="J76" s="32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7" customFormat="1">
      <c r="A77" s="110">
        <v>8.1</v>
      </c>
      <c r="B77" s="111" t="s">
        <v>43</v>
      </c>
      <c r="C77" s="112">
        <v>60</v>
      </c>
      <c r="D77" s="113" t="s">
        <v>53</v>
      </c>
      <c r="E77" s="114"/>
      <c r="F77" s="3">
        <f t="shared" si="7"/>
        <v>0</v>
      </c>
      <c r="G77" s="16"/>
      <c r="H77" s="15"/>
      <c r="I77" s="16"/>
      <c r="J77" s="32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7" customFormat="1">
      <c r="A78" s="100">
        <v>8.11</v>
      </c>
      <c r="B78" s="93" t="s">
        <v>51</v>
      </c>
      <c r="C78" s="94">
        <v>60</v>
      </c>
      <c r="D78" s="95" t="s">
        <v>6</v>
      </c>
      <c r="E78" s="91"/>
      <c r="F78" s="3">
        <f t="shared" si="7"/>
        <v>0</v>
      </c>
      <c r="G78" s="16"/>
      <c r="H78" s="15"/>
      <c r="I78" s="16"/>
      <c r="J78" s="32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7" customFormat="1">
      <c r="A79" s="115">
        <v>8.1199999999999992</v>
      </c>
      <c r="B79" s="93" t="s">
        <v>45</v>
      </c>
      <c r="C79" s="94">
        <v>118.8</v>
      </c>
      <c r="D79" s="95" t="s">
        <v>7</v>
      </c>
      <c r="E79" s="91"/>
      <c r="F79" s="3">
        <f t="shared" si="7"/>
        <v>0</v>
      </c>
      <c r="G79" s="16"/>
      <c r="H79" s="15"/>
      <c r="I79" s="16"/>
      <c r="J79" s="32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7" customFormat="1">
      <c r="A80" s="100">
        <v>8.1300000000000008</v>
      </c>
      <c r="B80" s="93" t="s">
        <v>46</v>
      </c>
      <c r="C80" s="94">
        <v>60</v>
      </c>
      <c r="D80" s="95" t="s">
        <v>6</v>
      </c>
      <c r="E80" s="91"/>
      <c r="F80" s="3">
        <f t="shared" si="7"/>
        <v>0</v>
      </c>
      <c r="G80" s="16"/>
      <c r="H80" s="15"/>
      <c r="I80" s="16"/>
      <c r="J80" s="3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11" s="5" customFormat="1">
      <c r="A81" s="69"/>
      <c r="B81" s="86"/>
      <c r="C81" s="60"/>
      <c r="D81" s="63"/>
      <c r="E81" s="60"/>
      <c r="F81" s="3"/>
      <c r="H81" s="15"/>
    </row>
    <row r="82" spans="1:11">
      <c r="A82" s="69">
        <v>9</v>
      </c>
      <c r="B82" s="116" t="s">
        <v>19</v>
      </c>
      <c r="C82" s="60"/>
      <c r="D82" s="63"/>
      <c r="E82" s="60"/>
      <c r="F82" s="3"/>
      <c r="H82" s="15"/>
    </row>
    <row r="83" spans="1:11" ht="25.5">
      <c r="A83" s="74">
        <v>9.1</v>
      </c>
      <c r="B83" s="66" t="s">
        <v>21</v>
      </c>
      <c r="C83" s="60">
        <v>1840.35</v>
      </c>
      <c r="D83" s="63" t="s">
        <v>8</v>
      </c>
      <c r="E83" s="60"/>
      <c r="F83" s="55">
        <f t="shared" ref="F83:F99" si="8">ROUND(C83*E83,2)</f>
        <v>0</v>
      </c>
      <c r="H83" s="15"/>
      <c r="J83" s="15"/>
      <c r="K83" s="41"/>
    </row>
    <row r="84" spans="1:11" ht="25.5">
      <c r="A84" s="74">
        <v>9.1999999999999993</v>
      </c>
      <c r="B84" s="66" t="s">
        <v>29</v>
      </c>
      <c r="C84" s="60">
        <v>1432</v>
      </c>
      <c r="D84" s="63" t="s">
        <v>8</v>
      </c>
      <c r="E84" s="60"/>
      <c r="F84" s="55">
        <f t="shared" ref="F84:F85" si="9">ROUND(E84*C84,2)</f>
        <v>0</v>
      </c>
      <c r="H84" s="15"/>
      <c r="J84" s="15"/>
      <c r="K84" s="41"/>
    </row>
    <row r="85" spans="1:11" ht="25.5">
      <c r="A85" s="74">
        <v>9.3000000000000007</v>
      </c>
      <c r="B85" s="66" t="s">
        <v>89</v>
      </c>
      <c r="C85" s="60">
        <v>665</v>
      </c>
      <c r="D85" s="63" t="s">
        <v>8</v>
      </c>
      <c r="E85" s="60"/>
      <c r="F85" s="55">
        <f t="shared" si="9"/>
        <v>0</v>
      </c>
      <c r="H85" s="15"/>
      <c r="J85" s="15"/>
      <c r="K85" s="41"/>
    </row>
    <row r="86" spans="1:11">
      <c r="A86" s="117"/>
      <c r="B86" s="118"/>
      <c r="C86" s="84"/>
      <c r="D86" s="63"/>
      <c r="E86" s="119"/>
      <c r="F86" s="3"/>
      <c r="H86" s="15"/>
      <c r="K86" s="41"/>
    </row>
    <row r="87" spans="1:11">
      <c r="A87" s="65">
        <v>10</v>
      </c>
      <c r="B87" s="120" t="s">
        <v>85</v>
      </c>
      <c r="C87" s="121">
        <v>408</v>
      </c>
      <c r="D87" s="122" t="s">
        <v>9</v>
      </c>
      <c r="E87" s="121"/>
      <c r="F87" s="55">
        <f>ROUND(E87*C87,2)</f>
        <v>0</v>
      </c>
      <c r="H87" s="15"/>
    </row>
    <row r="88" spans="1:11">
      <c r="A88" s="65">
        <v>11</v>
      </c>
      <c r="B88" s="66" t="s">
        <v>86</v>
      </c>
      <c r="C88" s="60">
        <v>510</v>
      </c>
      <c r="D88" s="63" t="s">
        <v>8</v>
      </c>
      <c r="E88" s="119"/>
      <c r="F88" s="55">
        <f>ROUND(E88*C88,2)</f>
        <v>0</v>
      </c>
      <c r="H88" s="15"/>
    </row>
    <row r="89" spans="1:11">
      <c r="A89" s="57"/>
      <c r="B89" s="66"/>
      <c r="C89" s="84"/>
      <c r="D89" s="63"/>
      <c r="E89" s="119"/>
      <c r="F89" s="3"/>
      <c r="H89" s="15"/>
    </row>
    <row r="90" spans="1:11">
      <c r="A90" s="69">
        <v>12</v>
      </c>
      <c r="B90" s="62" t="s">
        <v>99</v>
      </c>
      <c r="C90" s="84"/>
      <c r="D90" s="63"/>
      <c r="E90" s="119"/>
      <c r="F90" s="3"/>
      <c r="H90" s="15"/>
    </row>
    <row r="91" spans="1:11" s="18" customFormat="1" ht="15" customHeight="1">
      <c r="A91" s="123">
        <v>12.1</v>
      </c>
      <c r="B91" s="124" t="s">
        <v>62</v>
      </c>
      <c r="C91" s="125">
        <v>1020</v>
      </c>
      <c r="D91" s="126" t="s">
        <v>8</v>
      </c>
      <c r="E91" s="125"/>
      <c r="F91" s="3">
        <f t="shared" si="8"/>
        <v>0</v>
      </c>
      <c r="H91" s="15"/>
      <c r="I91" s="33"/>
    </row>
    <row r="92" spans="1:11" s="18" customFormat="1" ht="15" customHeight="1">
      <c r="A92" s="127">
        <v>12.2</v>
      </c>
      <c r="B92" s="124" t="s">
        <v>56</v>
      </c>
      <c r="C92" s="125">
        <v>331.5</v>
      </c>
      <c r="D92" s="126" t="s">
        <v>9</v>
      </c>
      <c r="E92" s="125"/>
      <c r="F92" s="3">
        <f t="shared" si="8"/>
        <v>0</v>
      </c>
      <c r="H92" s="15"/>
      <c r="I92" s="33"/>
    </row>
    <row r="93" spans="1:11" s="18" customFormat="1" ht="15" customHeight="1">
      <c r="A93" s="123">
        <v>12.3</v>
      </c>
      <c r="B93" s="124" t="s">
        <v>57</v>
      </c>
      <c r="C93" s="125">
        <v>79.56</v>
      </c>
      <c r="D93" s="126" t="s">
        <v>7</v>
      </c>
      <c r="E93" s="125"/>
      <c r="F93" s="3">
        <f t="shared" si="8"/>
        <v>0</v>
      </c>
      <c r="H93" s="15"/>
      <c r="I93" s="34"/>
    </row>
    <row r="94" spans="1:11" s="18" customFormat="1" ht="15" customHeight="1">
      <c r="A94" s="127">
        <v>12.4</v>
      </c>
      <c r="B94" s="124" t="s">
        <v>58</v>
      </c>
      <c r="C94" s="125">
        <v>75.58</v>
      </c>
      <c r="D94" s="126" t="s">
        <v>7</v>
      </c>
      <c r="E94" s="125"/>
      <c r="F94" s="3">
        <f t="shared" si="8"/>
        <v>0</v>
      </c>
      <c r="H94" s="15"/>
      <c r="I94" s="34"/>
    </row>
    <row r="95" spans="1:11" s="18" customFormat="1" ht="25.5">
      <c r="A95" s="123">
        <v>12.5</v>
      </c>
      <c r="B95" s="124" t="s">
        <v>59</v>
      </c>
      <c r="C95" s="128">
        <v>22.38</v>
      </c>
      <c r="D95" s="102" t="s">
        <v>7</v>
      </c>
      <c r="E95" s="129"/>
      <c r="F95" s="3">
        <f t="shared" si="8"/>
        <v>0</v>
      </c>
      <c r="H95" s="15"/>
      <c r="I95" s="34"/>
    </row>
    <row r="96" spans="1:11" s="19" customFormat="1" ht="15" customHeight="1">
      <c r="A96" s="127">
        <v>12.6</v>
      </c>
      <c r="B96" s="124" t="s">
        <v>60</v>
      </c>
      <c r="C96" s="130">
        <v>447.53</v>
      </c>
      <c r="D96" s="126" t="s">
        <v>9</v>
      </c>
      <c r="E96" s="130"/>
      <c r="F96" s="3">
        <f t="shared" si="8"/>
        <v>0</v>
      </c>
      <c r="H96" s="15"/>
      <c r="I96" s="34"/>
    </row>
    <row r="97" spans="1:13" s="18" customFormat="1" ht="15" customHeight="1">
      <c r="A97" s="123">
        <v>12.7</v>
      </c>
      <c r="B97" s="124" t="s">
        <v>61</v>
      </c>
      <c r="C97" s="125">
        <v>1118.81</v>
      </c>
      <c r="D97" s="126" t="s">
        <v>63</v>
      </c>
      <c r="E97" s="131"/>
      <c r="F97" s="3">
        <f t="shared" si="8"/>
        <v>0</v>
      </c>
      <c r="H97" s="15"/>
      <c r="I97" s="34"/>
    </row>
    <row r="98" spans="1:13" s="18" customFormat="1" ht="15" customHeight="1">
      <c r="A98" s="132"/>
      <c r="B98" s="124"/>
      <c r="C98" s="125"/>
      <c r="D98" s="133"/>
      <c r="E98" s="134"/>
      <c r="F98" s="3"/>
      <c r="H98" s="15"/>
    </row>
    <row r="99" spans="1:13" s="54" customFormat="1" ht="51">
      <c r="A99" s="135">
        <v>13</v>
      </c>
      <c r="B99" s="123" t="s">
        <v>55</v>
      </c>
      <c r="C99" s="60">
        <v>3937.35</v>
      </c>
      <c r="D99" s="136" t="s">
        <v>8</v>
      </c>
      <c r="E99" s="60"/>
      <c r="F99" s="3">
        <f t="shared" si="8"/>
        <v>0</v>
      </c>
      <c r="H99" s="50"/>
      <c r="M99" s="50"/>
    </row>
    <row r="100" spans="1:13">
      <c r="A100" s="61"/>
      <c r="B100" s="123"/>
      <c r="C100" s="59"/>
      <c r="D100" s="136"/>
      <c r="E100" s="60"/>
      <c r="F100" s="10"/>
      <c r="H100" s="15"/>
    </row>
    <row r="101" spans="1:13">
      <c r="A101" s="137"/>
      <c r="B101" s="138" t="s">
        <v>84</v>
      </c>
      <c r="C101" s="139"/>
      <c r="D101" s="140"/>
      <c r="E101" s="141"/>
      <c r="F101" s="30">
        <f>SUM(F9:F99)</f>
        <v>0</v>
      </c>
      <c r="H101" s="35"/>
    </row>
    <row r="102" spans="1:13">
      <c r="A102" s="57"/>
      <c r="B102" s="86"/>
      <c r="C102" s="59"/>
      <c r="D102" s="59"/>
      <c r="E102" s="60"/>
      <c r="F102" s="4"/>
      <c r="H102" s="15"/>
      <c r="J102" s="15"/>
    </row>
    <row r="103" spans="1:13" ht="18" customHeight="1">
      <c r="A103" s="142" t="s">
        <v>11</v>
      </c>
      <c r="B103" s="64" t="s">
        <v>12</v>
      </c>
      <c r="C103" s="59"/>
      <c r="D103" s="143"/>
      <c r="E103" s="60"/>
      <c r="F103" s="189"/>
      <c r="H103" s="15"/>
    </row>
    <row r="104" spans="1:13" ht="38.25">
      <c r="A104" s="144">
        <v>1</v>
      </c>
      <c r="B104" s="145" t="s">
        <v>54</v>
      </c>
      <c r="C104" s="197"/>
      <c r="D104" s="59" t="s">
        <v>94</v>
      </c>
      <c r="E104" s="31"/>
      <c r="F104" s="31">
        <f>ROUND(C104*E104,2)</f>
        <v>0</v>
      </c>
      <c r="H104" s="36"/>
    </row>
    <row r="105" spans="1:13">
      <c r="A105" s="57"/>
      <c r="B105" s="145"/>
      <c r="C105" s="59"/>
      <c r="D105" s="59"/>
      <c r="E105" s="59"/>
      <c r="F105" s="4"/>
    </row>
    <row r="106" spans="1:13">
      <c r="A106" s="146"/>
      <c r="B106" s="138" t="s">
        <v>13</v>
      </c>
      <c r="C106" s="147"/>
      <c r="D106" s="147"/>
      <c r="E106" s="147"/>
      <c r="F106" s="30">
        <f>SUM(F104:F105)</f>
        <v>0</v>
      </c>
    </row>
    <row r="107" spans="1:13">
      <c r="A107" s="57"/>
      <c r="B107" s="148"/>
      <c r="C107" s="59"/>
      <c r="D107" s="59"/>
      <c r="E107" s="59"/>
      <c r="F107" s="4"/>
    </row>
    <row r="108" spans="1:13" s="17" customFormat="1">
      <c r="A108" s="149"/>
      <c r="B108" s="150" t="s">
        <v>73</v>
      </c>
      <c r="C108" s="151"/>
      <c r="D108" s="152"/>
      <c r="E108" s="153"/>
      <c r="F108" s="30">
        <f>+F101+F106</f>
        <v>0</v>
      </c>
    </row>
    <row r="109" spans="1:13" s="17" customFormat="1">
      <c r="A109" s="154"/>
      <c r="B109" s="155" t="s">
        <v>73</v>
      </c>
      <c r="C109" s="156"/>
      <c r="D109" s="157"/>
      <c r="E109" s="158"/>
      <c r="F109" s="30">
        <f>F108</f>
        <v>0</v>
      </c>
    </row>
    <row r="110" spans="1:13" s="1" customFormat="1" ht="10.5" customHeight="1">
      <c r="A110" s="20"/>
      <c r="B110" s="159"/>
      <c r="C110" s="160"/>
      <c r="D110" s="161"/>
      <c r="E110" s="160"/>
      <c r="F110" s="190"/>
      <c r="G110" s="21"/>
    </row>
    <row r="111" spans="1:13" s="25" customFormat="1" ht="15">
      <c r="A111" s="22"/>
      <c r="B111" s="162" t="s">
        <v>22</v>
      </c>
      <c r="C111" s="163"/>
      <c r="D111" s="164"/>
      <c r="E111" s="165"/>
      <c r="F111" s="191"/>
      <c r="G111" s="23"/>
      <c r="H111" s="24"/>
      <c r="I111" s="24"/>
      <c r="J111" s="24"/>
    </row>
    <row r="112" spans="1:13" s="25" customFormat="1" ht="14.25">
      <c r="A112" s="22"/>
      <c r="B112" s="166" t="s">
        <v>23</v>
      </c>
      <c r="C112" s="167">
        <v>0.1</v>
      </c>
      <c r="D112" s="164"/>
      <c r="E112" s="165"/>
      <c r="F112" s="192">
        <f>+ROUND(F109*C112,2)</f>
        <v>0</v>
      </c>
      <c r="G112" s="23"/>
      <c r="H112" s="38"/>
      <c r="I112" s="24"/>
      <c r="J112" s="26"/>
    </row>
    <row r="113" spans="1:10" s="25" customFormat="1" ht="14.25">
      <c r="A113" s="22"/>
      <c r="B113" s="166" t="s">
        <v>25</v>
      </c>
      <c r="C113" s="167">
        <v>1.4999999999999999E-2</v>
      </c>
      <c r="D113" s="164"/>
      <c r="E113" s="165"/>
      <c r="F113" s="192">
        <f>+ROUND(F109*C113,2)</f>
        <v>0</v>
      </c>
      <c r="G113" s="23"/>
      <c r="H113" s="38"/>
      <c r="I113" s="24"/>
      <c r="J113" s="26"/>
    </row>
    <row r="114" spans="1:10" s="25" customFormat="1" ht="14.25">
      <c r="A114" s="22"/>
      <c r="B114" s="166" t="s">
        <v>64</v>
      </c>
      <c r="C114" s="167">
        <v>0.04</v>
      </c>
      <c r="D114" s="164"/>
      <c r="E114" s="165"/>
      <c r="F114" s="192">
        <f>+ROUND(F109*C114,2)</f>
        <v>0</v>
      </c>
      <c r="G114" s="23"/>
      <c r="H114" s="38"/>
      <c r="I114" s="24"/>
      <c r="J114" s="26"/>
    </row>
    <row r="115" spans="1:10" s="25" customFormat="1" ht="14.25">
      <c r="A115" s="22"/>
      <c r="B115" s="166" t="s">
        <v>65</v>
      </c>
      <c r="C115" s="167">
        <v>0.03</v>
      </c>
      <c r="D115" s="164"/>
      <c r="E115" s="165"/>
      <c r="F115" s="192">
        <f>+ROUND(F109*C115,2)</f>
        <v>0</v>
      </c>
      <c r="G115" s="23"/>
      <c r="H115" s="38"/>
      <c r="I115" s="24"/>
      <c r="J115" s="26"/>
    </row>
    <row r="116" spans="1:10" s="25" customFormat="1" ht="14.25">
      <c r="A116" s="22"/>
      <c r="B116" s="166" t="s">
        <v>24</v>
      </c>
      <c r="C116" s="167">
        <v>0.05</v>
      </c>
      <c r="D116" s="164"/>
      <c r="E116" s="165"/>
      <c r="F116" s="192">
        <f>+ROUND(F109*C116,)</f>
        <v>0</v>
      </c>
      <c r="G116" s="23"/>
      <c r="H116" s="38"/>
      <c r="I116" s="24"/>
      <c r="J116" s="26"/>
    </row>
    <row r="117" spans="1:10" s="25" customFormat="1" ht="14.25">
      <c r="A117" s="164"/>
      <c r="B117" s="166" t="s">
        <v>66</v>
      </c>
      <c r="C117" s="167">
        <v>0.01</v>
      </c>
      <c r="D117" s="164"/>
      <c r="E117" s="165"/>
      <c r="F117" s="192">
        <f>+ROUND(F109*C117,2)</f>
        <v>0</v>
      </c>
      <c r="G117" s="23"/>
      <c r="H117" s="38"/>
      <c r="I117" s="24"/>
      <c r="J117" s="26"/>
    </row>
    <row r="118" spans="1:10" s="25" customFormat="1" ht="14.25">
      <c r="A118" s="164"/>
      <c r="B118" s="166" t="s">
        <v>67</v>
      </c>
      <c r="C118" s="167">
        <v>0.18</v>
      </c>
      <c r="D118" s="164"/>
      <c r="E118" s="165"/>
      <c r="F118" s="192">
        <f>+ROUND(F112*C118,2)</f>
        <v>0</v>
      </c>
      <c r="G118" s="23"/>
      <c r="H118" s="38"/>
      <c r="I118" s="24"/>
      <c r="J118" s="26"/>
    </row>
    <row r="119" spans="1:10" s="25" customFormat="1" ht="14.25">
      <c r="A119" s="164"/>
      <c r="B119" s="166" t="s">
        <v>68</v>
      </c>
      <c r="C119" s="169">
        <v>1E-3</v>
      </c>
      <c r="D119" s="164"/>
      <c r="E119" s="164"/>
      <c r="F119" s="193">
        <f>+ROUND(F109*C119,2)</f>
        <v>0</v>
      </c>
      <c r="G119" s="23"/>
      <c r="H119" s="38"/>
      <c r="I119" s="24"/>
      <c r="J119" s="26"/>
    </row>
    <row r="120" spans="1:10" s="25" customFormat="1" ht="14.25">
      <c r="A120" s="164"/>
      <c r="B120" s="166" t="s">
        <v>69</v>
      </c>
      <c r="C120" s="167">
        <v>0.05</v>
      </c>
      <c r="D120" s="164"/>
      <c r="E120" s="165"/>
      <c r="F120" s="192">
        <f>+ROUND(F109*C120,2)</f>
        <v>0</v>
      </c>
      <c r="G120" s="23"/>
      <c r="H120" s="38"/>
      <c r="I120" s="24"/>
      <c r="J120" s="26"/>
    </row>
    <row r="121" spans="1:10" s="25" customFormat="1" ht="15" customHeight="1">
      <c r="A121" s="164"/>
      <c r="B121" s="166" t="s">
        <v>70</v>
      </c>
      <c r="C121" s="167">
        <v>0.1</v>
      </c>
      <c r="D121" s="164"/>
      <c r="E121" s="165"/>
      <c r="F121" s="192">
        <f>+ROUND(F109*C121,2)</f>
        <v>0</v>
      </c>
      <c r="G121" s="23"/>
      <c r="H121" s="38"/>
      <c r="I121" s="24"/>
      <c r="J121" s="27"/>
    </row>
    <row r="122" spans="1:10" s="25" customFormat="1" ht="42.75">
      <c r="A122" s="164"/>
      <c r="B122" s="170" t="s">
        <v>71</v>
      </c>
      <c r="C122" s="171">
        <v>0.03</v>
      </c>
      <c r="D122" s="172"/>
      <c r="E122" s="168"/>
      <c r="F122" s="192">
        <f>+ROUND(F109*C122,2)</f>
        <v>0</v>
      </c>
      <c r="G122" s="23"/>
      <c r="H122" s="38"/>
      <c r="I122" s="24"/>
      <c r="J122" s="26"/>
    </row>
    <row r="123" spans="1:10" s="25" customFormat="1" ht="14.25">
      <c r="A123" s="173"/>
      <c r="B123" s="174" t="s">
        <v>26</v>
      </c>
      <c r="C123" s="175">
        <v>1.4999999999999999E-2</v>
      </c>
      <c r="D123" s="176"/>
      <c r="E123" s="177"/>
      <c r="F123" s="192">
        <f>+F109*C123</f>
        <v>0</v>
      </c>
      <c r="G123" s="23"/>
      <c r="H123" s="38"/>
      <c r="I123" s="24"/>
      <c r="J123" s="26"/>
    </row>
    <row r="124" spans="1:10" s="25" customFormat="1" ht="15">
      <c r="A124" s="28"/>
      <c r="B124" s="178" t="s">
        <v>27</v>
      </c>
      <c r="C124" s="179"/>
      <c r="D124" s="180"/>
      <c r="E124" s="179"/>
      <c r="F124" s="194">
        <f>SUM(F112:F123)</f>
        <v>0</v>
      </c>
      <c r="G124" s="23"/>
      <c r="H124" s="39"/>
    </row>
    <row r="125" spans="1:10" s="25" customFormat="1" ht="14.25">
      <c r="A125" s="181"/>
      <c r="B125" s="182"/>
      <c r="C125" s="183"/>
      <c r="D125" s="181"/>
      <c r="E125" s="184"/>
      <c r="F125" s="195"/>
      <c r="G125" s="23"/>
    </row>
    <row r="126" spans="1:10" s="25" customFormat="1" ht="15">
      <c r="A126" s="29"/>
      <c r="B126" s="185" t="s">
        <v>72</v>
      </c>
      <c r="C126" s="186"/>
      <c r="D126" s="187"/>
      <c r="E126" s="186"/>
      <c r="F126" s="196">
        <f>+F109+F124</f>
        <v>0</v>
      </c>
      <c r="G126" s="23"/>
      <c r="H126" s="40"/>
    </row>
    <row r="130" spans="2:2">
      <c r="B130" s="14"/>
    </row>
    <row r="131" spans="2:2">
      <c r="B131" s="13"/>
    </row>
  </sheetData>
  <sheetProtection algorithmName="SHA-512" hashValue="ffwv9fIuRnjyDQfefBiKutsOpiu8NBKG6VGrqTqR7a08rsl0l21RMgkceCuwXFQxqKNE1EI03dV6Uq5Dmy8pYQ==" saltValue="RfDlof3qu27WF0rnFm/LdA==" spinCount="100000" sheet="1" objects="1" scenarios="1"/>
  <autoFilter ref="A5:F103"/>
  <mergeCells count="4">
    <mergeCell ref="A2:F2"/>
    <mergeCell ref="A3:B3"/>
    <mergeCell ref="D3:E3"/>
    <mergeCell ref="A4:F4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4294967295" verticalDpi="4294967295" r:id="rId1"/>
  <rowBreaks count="3" manualBreakCount="3">
    <brk id="39" max="5" man="1"/>
    <brk id="77" max="5" man="1"/>
    <brk id="10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154</vt:lpstr>
      <vt:lpstr>'PRES. 154'!Área_de_impresión</vt:lpstr>
      <vt:lpstr>'PRES. 154'!Títulos_a_imprimir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2020-11-23T14:44:07Z</dcterms:modified>
</cp:coreProperties>
</file>