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9440" windowHeight="7035" activeTab="0"/>
  </bookViews>
  <sheets>
    <sheet name="LISTA PARTIDAS " sheetId="1" r:id="rId1"/>
  </sheets>
  <externalReferences>
    <externalReference r:id="rId4"/>
  </externalReferences>
  <definedNames>
    <definedName name="_xlnm.Print_Area" localSheetId="0">'LISTA PARTIDAS '!$A$1:$F$402</definedName>
    <definedName name="INSUMO_1">'[1]AC. LOS LIMONES ACERO '!$D$2</definedName>
    <definedName name="_xlnm.Print_Titles" localSheetId="0">'LISTA PARTIDAS '!$1:$7</definedName>
  </definedNames>
  <calcPr fullCalcOnLoad="1"/>
</workbook>
</file>

<file path=xl/sharedStrings.xml><?xml version="1.0" encoding="utf-8"?>
<sst xmlns="http://schemas.openxmlformats.org/spreadsheetml/2006/main" count="616" uniqueCount="326">
  <si>
    <t>A</t>
  </si>
  <si>
    <t>M</t>
  </si>
  <si>
    <t>M3</t>
  </si>
  <si>
    <t>U</t>
  </si>
  <si>
    <t>REPLANTEO</t>
  </si>
  <si>
    <t>UD</t>
  </si>
  <si>
    <t xml:space="preserve"> </t>
  </si>
  <si>
    <t>B</t>
  </si>
  <si>
    <t>C</t>
  </si>
  <si>
    <t>D</t>
  </si>
  <si>
    <t>E</t>
  </si>
  <si>
    <t>CANTIDAD</t>
  </si>
  <si>
    <t>EMBELLECIMIENTO CON GRAVILLA</t>
  </si>
  <si>
    <t>M2</t>
  </si>
  <si>
    <t>HR</t>
  </si>
  <si>
    <t>MANO DE OBRA</t>
  </si>
  <si>
    <t>PAÑETE INTERIOR</t>
  </si>
  <si>
    <t>F</t>
  </si>
  <si>
    <t>P</t>
  </si>
  <si>
    <t>ML</t>
  </si>
  <si>
    <t>COLOCACION DE TUBERIAS</t>
  </si>
  <si>
    <t>UND</t>
  </si>
  <si>
    <t>PIES</t>
  </si>
  <si>
    <t xml:space="preserve">SUB-TOTAL GENERAL </t>
  </si>
  <si>
    <t>GASTOS INDIRECTOS</t>
  </si>
  <si>
    <t>GASTOS ADMINISTRATIVOS</t>
  </si>
  <si>
    <t>HONORARIOS PROFESIONALES</t>
  </si>
  <si>
    <t>SEGUROS, POLIZAS Y FIANZAS</t>
  </si>
  <si>
    <t xml:space="preserve">SUPERVISION </t>
  </si>
  <si>
    <t>GASTOS DE TRANSPORTE</t>
  </si>
  <si>
    <t>LEY 6-86</t>
  </si>
  <si>
    <t>ITBIS DE LOS HONORARIOS PROFESIONALES</t>
  </si>
  <si>
    <t xml:space="preserve">INTERCONEXION CON EDESUR </t>
  </si>
  <si>
    <t xml:space="preserve">TOTAL GASTOS INDIRECTOS </t>
  </si>
  <si>
    <t>TOTAL A EJECUTAR</t>
  </si>
  <si>
    <t>TOTAL A CONTRATAR</t>
  </si>
  <si>
    <t>Provincia: AZUA</t>
  </si>
  <si>
    <t>ZONA: II</t>
  </si>
  <si>
    <t>D E S C R I P C I O N</t>
  </si>
  <si>
    <t>P.U. (RD$)</t>
  </si>
  <si>
    <t>VALOR ( RD$)</t>
  </si>
  <si>
    <t xml:space="preserve">EXTRACCION DE TUBERIA </t>
  </si>
  <si>
    <t xml:space="preserve">EXCAVACION MATERIAL COMPACTO CON EQUIPO </t>
  </si>
  <si>
    <t>SUMINISTRO DE TUBERIAS DE:</t>
  </si>
  <si>
    <t>SUMINISTRO Y COLOCACION  DE PIEZAS ESPECIALES</t>
  </si>
  <si>
    <t>TUBERIA DE Ø 6" PVC SDR-21  C/J.G</t>
  </si>
  <si>
    <t>TUBERIA DE Ø 8" PVC SDR-26  C/J.G</t>
  </si>
  <si>
    <t>SUMINISTRO Y COLOCACION DE VALVULAS:</t>
  </si>
  <si>
    <t xml:space="preserve">DEMOLICION DE DEPOSITO REGULADOR EXISTENTE </t>
  </si>
  <si>
    <t xml:space="preserve">DEMOLICION DE DEPOSITO DE MAMPOSTERIA </t>
  </si>
  <si>
    <t>INSTALACION ELECTRICA PRIMARIA</t>
  </si>
  <si>
    <t>ESTRUCTURA HA-100B (VIENTO COMPLETO)</t>
  </si>
  <si>
    <t>ESTRUCTURA MT-301</t>
  </si>
  <si>
    <t>ESTRUCTURA MT-302</t>
  </si>
  <si>
    <t>ESTRUCTURA MT-307</t>
  </si>
  <si>
    <t>ESTRUCTURA MT-316</t>
  </si>
  <si>
    <t>ESTRUCTURA PR-101 (ATERRIZAJE COMPLETO)</t>
  </si>
  <si>
    <t>ESTRUCTURA PR-208</t>
  </si>
  <si>
    <t>TRANSFORMADOR 15KVA, 7200/277-480V, TIPO POSTE</t>
  </si>
  <si>
    <t>PERCHA PARA TRANSFORMADORES</t>
  </si>
  <si>
    <t>CUT-OUT 200A, 15KV</t>
  </si>
  <si>
    <t>APARTARRAYO 9KV</t>
  </si>
  <si>
    <t xml:space="preserve">HOYO PARA POSTES </t>
  </si>
  <si>
    <t>HOYO PARA VIENTOS</t>
  </si>
  <si>
    <t>INSTALACION DE POSTES</t>
  </si>
  <si>
    <t>ALAMBRE THW No.4</t>
  </si>
  <si>
    <t>ALAMBRE THW No.6</t>
  </si>
  <si>
    <t>TUBO IMC DE 2" X 10</t>
  </si>
  <si>
    <t>TUBO PVC DE 2" X 19</t>
  </si>
  <si>
    <t>CURVA PVC 2"</t>
  </si>
  <si>
    <t>CONDULET IMC DE 2"</t>
  </si>
  <si>
    <t xml:space="preserve">LAMPARA DE HPS, 250 WATT, 240V, TIPO COBRA </t>
  </si>
  <si>
    <t>SUMINISTRO E INSTALACION DE ELECTROBOMBA</t>
  </si>
  <si>
    <t>INSTALACION DE ELECTROBOMBA</t>
  </si>
  <si>
    <t>NIPLE DE 3" X 12" PLATILLADO EN UN EXTREMO</t>
  </si>
  <si>
    <t>NIPLE DE 3" X 12" PLATILLADO EN AMBOS  EXTREMO</t>
  </si>
  <si>
    <t>NIPLE DE 2" X 12" PLATILLADO EN UN  EXTREMO</t>
  </si>
  <si>
    <t>INSTALACION MANOMETRICA COMPLETA</t>
  </si>
  <si>
    <t>MANO DE OBRAS CONSTRUCCION DE DESCARGA DE 3"</t>
  </si>
  <si>
    <t>SUMINISTRO Y COLOCACION ASIENTO DE ARENA</t>
  </si>
  <si>
    <t xml:space="preserve">SUB-TOTAL </t>
  </si>
  <si>
    <t>GASTOS INDIRECTOS PARA POZOS</t>
  </si>
  <si>
    <t>SUPERVISION DE LA OBRA</t>
  </si>
  <si>
    <t xml:space="preserve">ITBIS DE LOS HONORARIOS PROFESIONALES </t>
  </si>
  <si>
    <t xml:space="preserve">SUB-TOTAL GASTOS INDIRECTOS  </t>
  </si>
  <si>
    <t xml:space="preserve">SUB-TOTAL GENERAL PERFORACION DE POZO    </t>
  </si>
  <si>
    <t>ENCAMISADO EN Ø 10"  ACERO</t>
  </si>
  <si>
    <t>ELECTRICACION SECUNDARIA CARCAMO DE BOMBEO</t>
  </si>
  <si>
    <t>LINEA MATRIZ DESDE  DEPOSITO A CONSTRUIR VITRIFICADO ALTO LAS FLORES PARA ABASTECER VIETNAM Y LAS FLORES</t>
  </si>
  <si>
    <t>MANO DE OBRA EMPALME (INCLUYE MOV DE TEIRRA ADICIONAL CORTE DE TUBERIA Y/O EXTRACCION DE PIEZAS EXISTENTE)</t>
  </si>
  <si>
    <t>VARIOS</t>
  </si>
  <si>
    <t>Z</t>
  </si>
  <si>
    <t>RANURADO DE TUBERIA EN Ø10" ACERO</t>
  </si>
  <si>
    <t>LINEA DE IMPULSION D/ ZONA POZO 1  H/ DEPOSITO REGULADOR A CONSTRUIR VITRIFICADO.</t>
  </si>
  <si>
    <t>HRS</t>
  </si>
  <si>
    <t>REHABILITACION CAMINO DE ACCESO A  DEPOSITO</t>
  </si>
  <si>
    <t xml:space="preserve">PRUEBA HIDROSTATICA </t>
  </si>
  <si>
    <t>CONTROL Y MANEJO DE TRANSITO</t>
  </si>
  <si>
    <t>I</t>
  </si>
  <si>
    <t>II</t>
  </si>
  <si>
    <t>SUMINISTRO DE ZAPATA DE ACERO DE Ø 10"</t>
  </si>
  <si>
    <t>LIMPIEZA Y DESARROLLO POR PISTONEO</t>
  </si>
  <si>
    <t>PART.</t>
  </si>
  <si>
    <t xml:space="preserve">USO DE EQUIPO ( CAT-320) PARA EXCAVACION Y DESVIO DEL RIO </t>
  </si>
  <si>
    <t>HRS.</t>
  </si>
  <si>
    <t>DIAS</t>
  </si>
  <si>
    <t>PRELIMINARES</t>
  </si>
  <si>
    <t xml:space="preserve">REPLANTEO </t>
  </si>
  <si>
    <t>MOV. DE TIERRA</t>
  </si>
  <si>
    <t>EXPLANACION CON EQUIPO</t>
  </si>
  <si>
    <t>M3E</t>
  </si>
  <si>
    <t>PREPARACION DE TERRENO PARA FUNDACION DEPOSITO VITRIFICADO (INC. EXCAVACION, RELLENO, NIVELADO Y COMPACTADO)</t>
  </si>
  <si>
    <t xml:space="preserve">DEPOSITO </t>
  </si>
  <si>
    <t>INSTALACIONES: (ENTRADA, SALIDA Y BYPASS)</t>
  </si>
  <si>
    <t>MANO DE OBRA INSTALACIONES</t>
  </si>
  <si>
    <t>MOVIMIENTO DE TIERRA</t>
  </si>
  <si>
    <t>4.16.1</t>
  </si>
  <si>
    <t>4.16.2</t>
  </si>
  <si>
    <t>ASIENTO DE ARENA</t>
  </si>
  <si>
    <t>4.16.3</t>
  </si>
  <si>
    <t>4.16.4</t>
  </si>
  <si>
    <t xml:space="preserve">LIMPIEZA FINAL </t>
  </si>
  <si>
    <t>ELECTRIFICACION Y EQUIPAMIENTO POZOS NUEVOS</t>
  </si>
  <si>
    <t>JUNTA MECANICA TIPO DRESSER 3" 150 PSI</t>
  </si>
  <si>
    <t xml:space="preserve">TEE  DE 3" X 2" ACERO SCH-80 CON PROTECCION ANTICORROSIVA </t>
  </si>
  <si>
    <t xml:space="preserve">REDUCCION DE 6" A 3" SCH-40 CON PROTECCION ANTICORROSIVA </t>
  </si>
  <si>
    <t>PINTURA AZUL PARA DESCARGA (ANTIOXIDO)</t>
  </si>
  <si>
    <t xml:space="preserve">SEÑALIZACION, CONTROL Y SEGURIDAD EN LA OBRA </t>
  </si>
  <si>
    <t xml:space="preserve">LIMPIEZA FINAL Y CONTINUA </t>
  </si>
  <si>
    <t xml:space="preserve">TEE DE Ø 6" X 6" ACERO SCH-40 C/PROTECCION ANTICORROSIVA </t>
  </si>
  <si>
    <t>ACHIQUE CON BOMBA 3"</t>
  </si>
  <si>
    <t>VALLA ANUNCIANDO OBRA 16'X 10' IMPRESION FULL COLOR, CONTENIENTO LOGO DE INAPA, NOMBRE PROYECTO Y  CONTRATISTA. ESTRUCTURA EN TUBOS GALVANIZADOS 1 1/2 X 1 1/2 Y SOPORTESA EN TUBO CUAD. 4X4</t>
  </si>
  <si>
    <t>CAMPAMENTO, ( INC. ALQUILER DE SOLAR CON O SIN CASA  Y CASETA PARA MATERIALES)</t>
  </si>
  <si>
    <t>MES</t>
  </si>
  <si>
    <t>SUB-TOTAL FASE Z</t>
  </si>
  <si>
    <t>PERFORACION EN ACERO EN Ø 10"  POR PERCUCION</t>
  </si>
  <si>
    <t>SUMINISTRO DE TUBERIA DE Ø10" ACERO SCH-40</t>
  </si>
  <si>
    <t xml:space="preserve">CODIA </t>
  </si>
  <si>
    <t>IMPREVISTOS</t>
  </si>
  <si>
    <t>MANTENIMIENTO Y OPERACION SISTEMA</t>
  </si>
  <si>
    <t>SUMINISTRO DE ELECTROBOMBA SUMERGIBLE DE 15 HP, EQUIPADO CON ARRANCADOR DIRECTO A LINEA (ESTOS DATOS SON ASUMIDOS SE DEBE ESPERAR HASTA AFORAR EL POZO PARA  PARA RACTIFICAR DICHOS DATOS)</t>
  </si>
  <si>
    <t xml:space="preserve">RELLENO COMPACTADO C/ COMPACTADOR MECANICO EN CAPA DE 0.20 M. </t>
  </si>
  <si>
    <t>CODO Ø 6 X 45 ACERO SCH-40 CON PROTECCION ANTICORROSIVA</t>
  </si>
  <si>
    <t xml:space="preserve">ANCLAJE DE H.A. TIPO 1 SEGÚN DETALLE </t>
  </si>
  <si>
    <t xml:space="preserve">ANCLAJE DE H.A. TIPO 2 SEGÚN DETALLE </t>
  </si>
  <si>
    <t xml:space="preserve">MOTOSOLDADORA, (INC. PERSONAL, EQUIPOS Y MATERIALES) </t>
  </si>
  <si>
    <t xml:space="preserve">EQUIPO DE CORTE (INC. PERSONAL, EQUIPOS Y MATERIALES) </t>
  </si>
  <si>
    <t>BOTE DE MATERIAL CON CAMION  D= 5 KM</t>
  </si>
  <si>
    <t>SUMINISTRO E INSTALACION DEPOSITO REGULADOR, ACERO VITRIFICADO CAP. 400 M3 (INC. DOMO, ESCOTILLAS DE INSPECCION MEDIDOR DE NIVEL, VENTILACION DE TECHO, - SEGUN ESPECIFICACIONES).</t>
  </si>
  <si>
    <t>TUBERIA DE Ø 4" PVC SDR-21  C/J.G</t>
  </si>
  <si>
    <t>SUMINISTRO Y COLOCACION DE VALVULAS EN REDES DE DISTRIBUCCION EXISTENTE:</t>
  </si>
  <si>
    <t xml:space="preserve">EMPALME A TUBERIA EXISTENTE </t>
  </si>
  <si>
    <t>MANO DE OBRA PARA COLOCACION DE VALVULAS EN TUBERIAS EXISTENTE, ( INC. CORTE DE TUBERIA Y MOVIMIENTO DE TIERRA)</t>
  </si>
  <si>
    <t>SUB-TOTAL FASE  A</t>
  </si>
  <si>
    <t>SUB-TOTAL FASE C</t>
  </si>
  <si>
    <t>VIGA AMARRE 0.15 x 0.20 - 4.57 QQ/M3</t>
  </si>
  <si>
    <t xml:space="preserve">MUROS DE BLOCK </t>
  </si>
  <si>
    <t>MURO BLOCK 6"  SNP VIOLINADO 2 CARAS</t>
  </si>
  <si>
    <t>TERMINACIÓN DE SUPERFICIE:</t>
  </si>
  <si>
    <t>PAÑETE TECHO</t>
  </si>
  <si>
    <t xml:space="preserve">FINO DE TECHO </t>
  </si>
  <si>
    <t>PISO HORMIGON  SIMPLE</t>
  </si>
  <si>
    <t xml:space="preserve">CANTOS </t>
  </si>
  <si>
    <t>PUERTA DE BARRA CUADRADA  DE (1.80 X1.10 ), COMPLETA INC. INSTALACION</t>
  </si>
  <si>
    <t>4.3.1</t>
  </si>
  <si>
    <t>4.3.2</t>
  </si>
  <si>
    <t>4.3.3</t>
  </si>
  <si>
    <t>4.4.1</t>
  </si>
  <si>
    <t>4.5.1</t>
  </si>
  <si>
    <t>4.5.2</t>
  </si>
  <si>
    <t>4.5.3</t>
  </si>
  <si>
    <t>4.5.4</t>
  </si>
  <si>
    <t>4.5.5</t>
  </si>
  <si>
    <t>ALAMBRE AAAC NO.1/0</t>
  </si>
  <si>
    <t>ALAMBRE No.2 A 7 HILO TRENZADO</t>
  </si>
  <si>
    <t>TUBO EMT DE 2" X 10</t>
  </si>
  <si>
    <t>MAIN BREAKER DE 80/3 AMPS. ENCLOSURE NEMA1</t>
  </si>
  <si>
    <t>ALAMBRE VINIL No. 10/2</t>
  </si>
  <si>
    <t>CABEZAL DE DESCARGA TIPO CUELLO DE GANZO</t>
  </si>
  <si>
    <t>VALVULA DE DE AIRE 1" A 200 PSI</t>
  </si>
  <si>
    <t xml:space="preserve">CHECK HORIZONTAL,  DE Ø3" A 200 PSI, PLATILLADO  </t>
  </si>
  <si>
    <t xml:space="preserve">CODO DE 4 X45 ACERO SCH-80 CON PROTECCION ANTICORROSIVA </t>
  </si>
  <si>
    <t>MEDIDOR DE FLUJO DE 3"</t>
  </si>
  <si>
    <t>CAMISA INDUCTORA DE FLUJO</t>
  </si>
  <si>
    <t>ANCLAJE H.A SEGÚN DETALLE EN DESCARGA</t>
  </si>
  <si>
    <t xml:space="preserve">ALAMBRE DE GOMA No.8/4 </t>
  </si>
  <si>
    <t>Obra: AMPLIACION ACUEDUCTO LAS YAYAS EXTENSION SECTOR VIETNAM, ALTO LAS FLORES Y LAS FLORES</t>
  </si>
  <si>
    <t xml:space="preserve">CODO 6 X50 ACERO SCH-40 C/PROTECCION ANTICORROSIVA </t>
  </si>
  <si>
    <t xml:space="preserve">JUNTA MECANICA TIPO DRESSER DE Ø8" 150 PSI </t>
  </si>
  <si>
    <t>JUNTA MECANICA TIPO DRESSER DE Ø6" 150 PSI</t>
  </si>
  <si>
    <t xml:space="preserve">CODO 6 X70 ACERO SCH-40 C/PROTECCION ANTICORROSIVA </t>
  </si>
  <si>
    <t xml:space="preserve">CODO 8 X30 ACERO SCH-40 C/PROTECCION ANTICORROSIVA </t>
  </si>
  <si>
    <t xml:space="preserve">TEE DE Ø 8" X 3" ACERO SCH-40 C/PROTECCION ANTICORROSIVA </t>
  </si>
  <si>
    <t>JUNTA MECANICA TIPO DRESSER DE Ø3" 150 PSI</t>
  </si>
  <si>
    <t xml:space="preserve">CODO 8 X70 ACERO SCH-40 C/PROTECCION ANTICORROSIVA </t>
  </si>
  <si>
    <t xml:space="preserve">CODO 6 X45 ACERO SCH-40 C/PROTECCION ANTICORROSIVA </t>
  </si>
  <si>
    <t>CRUZ DE Ø 8" X 6" ACERO SCH-40 C/PROTECCION ANTICORROSIVA</t>
  </si>
  <si>
    <t xml:space="preserve">CODO 6 X20 ACERO SCH-40 C/PROTECCION ANTICORROSIVA </t>
  </si>
  <si>
    <t xml:space="preserve">CODO 6 X90 ACERO SCH-40 C/PROTECCION ANTICORROSIVA </t>
  </si>
  <si>
    <t xml:space="preserve">JUNTA MECANICA TIPO DRESSER DE Ø12" 150 PSI </t>
  </si>
  <si>
    <t xml:space="preserve">TEE DE Ø 12" X 6" ACERO SCH-30 C/PROTECCION ANTICORROSIVA </t>
  </si>
  <si>
    <t>ANCLAJES H.S PIEZAS DE ACERO</t>
  </si>
  <si>
    <t>EXCAVACION DE MATERIAL COMPACTO C/EQUIPO PARA TUBERIA</t>
  </si>
  <si>
    <t>RELLENO COMPACTADO C/COMPACTADOR MECANICO EN CAPA DE 0.20 M.</t>
  </si>
  <si>
    <t>LOSA DE TECHO 0.10 - 1.65 QQ/M3</t>
  </si>
  <si>
    <t xml:space="preserve">REGISTRO PARA VALVULAS DE ENTRADA Y SALIDA SEGÚN DETALLE </t>
  </si>
  <si>
    <t xml:space="preserve">REGISTRO PARA VALVULAS EN DESAGUE SEGÚN DETALLE </t>
  </si>
  <si>
    <t xml:space="preserve">REGISTRO PARA VALVULAS DE AIRE SEGÚN DETALLE </t>
  </si>
  <si>
    <t>MURO DE BLOCK CALADO</t>
  </si>
  <si>
    <t>MURO DE BLOCK DE 6" SNP VIOLINADO</t>
  </si>
  <si>
    <t>PUERTA DE MALLA CICLONICA L= 4.00 M.</t>
  </si>
  <si>
    <t xml:space="preserve">USO BOMBA DE ACHIQUE DE 3"
</t>
  </si>
  <si>
    <t xml:space="preserve">CODO 6 X35 ACERO SCH-40 C/PROTECCION ANTICORROSIVA </t>
  </si>
  <si>
    <t xml:space="preserve">CODO 3 X90 ACERO SCH-80 C/PROTECCION ANTICORROSIVA </t>
  </si>
  <si>
    <t>JUNTA TAPON DE Ø 4"ACERO SCH-80 C/PROTECCION ANTICORROSIVA</t>
  </si>
  <si>
    <t>VALVULA DE AIRE COMBINADA Ø1" H.F. 150 PSI COMPLETA</t>
  </si>
  <si>
    <t>CORTE Y EXTRACION DE CARPETA ASFALTICA</t>
  </si>
  <si>
    <t>REPOSICION DE ASFALTO:</t>
  </si>
  <si>
    <t>EXCAVACION MATERIAL COMPACTO C/EQUIPO</t>
  </si>
  <si>
    <t>IMPRIMACION SENCILLA</t>
  </si>
  <si>
    <t xml:space="preserve">COLOCACION CARPETA  ASFALTICA 2" </t>
  </si>
  <si>
    <t>RIEGO ADHERENCIA</t>
  </si>
  <si>
    <t xml:space="preserve">TRANSPORTE ASFALTO DINSTANCIA APROXIMADA 50 KM </t>
  </si>
  <si>
    <t>M3/KM</t>
  </si>
  <si>
    <t>REDUCCION 8" X3 ACERO SCH-40 C/PROTECCION ANTICORROSIVA</t>
  </si>
  <si>
    <t>REDUCCION 6" X3 ACERO SCH-40 C/PROTECCION ANTICORROSIVA</t>
  </si>
  <si>
    <t xml:space="preserve">REGISTRO PARA VALVULA DE Ø 12"SEGÚN DETALLE </t>
  </si>
  <si>
    <t xml:space="preserve">CAJA TELESCOPICA PARA VALVULA, DE Ø 4" Y 6"  SEGÚN DETALLE </t>
  </si>
  <si>
    <t>VIGA INFERIOR SOBRE NIVEL DE TERRENO  ( 0.20 X 0.20), 4.20 QQ/M3</t>
  </si>
  <si>
    <t xml:space="preserve">ZAPATA DE MURO (0.45 X 0.25), 0.70 QQ/M3 (INC. MOVIMIENTO DE TIERRA) </t>
  </si>
  <si>
    <t>VERJA DE MURO DE BLOCK DE 6" Y BLOCK CALADO, SEGÚN DETALLE EN PLANO</t>
  </si>
  <si>
    <t xml:space="preserve">COLUMNA C2 0.25 X 0.25, 3.98  QQ/M3  INC. ZAPATA, </t>
  </si>
  <si>
    <t>ACERA EXTERIOR 0.60 M</t>
  </si>
  <si>
    <t>SUMINISTRO DE TUBERIA DE DESAGUE Y REBOSE  Ø6'' PVC SDR-32.5 C/J.G</t>
  </si>
  <si>
    <t xml:space="preserve">CODO 6''X90° ACERO SCH-40, C/PROTECCION ANTICORROSIVA </t>
  </si>
  <si>
    <t>JUNTA MECANICA TIPO DRESSER Ø6'' 150 PSI</t>
  </si>
  <si>
    <t xml:space="preserve">CODO 6''X45° ACERO SCH-40 C/PROTECCION ANTICORROSIVA </t>
  </si>
  <si>
    <t xml:space="preserve">CODO 8''X45° ACERO SCH-40 C/PROTECCION ANTICORROSIVA </t>
  </si>
  <si>
    <t>JUNTA MECANICA TIPO DRESSER Ø8'' 150 PSI</t>
  </si>
  <si>
    <t xml:space="preserve">TEE 8''X6'' ACERO SCH-40, C/PROTECCION ANTICORROSIVA </t>
  </si>
  <si>
    <t xml:space="preserve">DE COMPUERTA DE 3" H.F. 200 PSI PLATILLADA COMPLETA (INCLUYE: CUERPO DE LA VALVULA, TORNILLOS 5/8" X 3", JUNTA DE GOMA, NIPLE PLATILLADO DE Ø X 12", JUNTA DRESSER Ø,)  </t>
  </si>
  <si>
    <t xml:space="preserve">DE COMPUERTA DE 2" H.F. 200 PSI PLATILLADA COMPLETA (INCLUYE: CUERPO DE LA VALVULA, TORNILLOS 5/8" X 3", JUNTA DE GOMA, NIPLE PLATILLADO DE Ø X 12", JUNTA DRESSER Ø,)  </t>
  </si>
  <si>
    <t>SUB-TOTAL  FASE B</t>
  </si>
  <si>
    <t xml:space="preserve">CODO 6 X32 ACERO SCH-40 C/PROTECCION ANTICORROSIVA </t>
  </si>
  <si>
    <t xml:space="preserve">JUNTA MECANICA TIPO DRESSER DE Ø6" 150 PSI </t>
  </si>
  <si>
    <t xml:space="preserve">JUNTA MECANICA TIPO DRESSER DE Ø3" 150 PSI </t>
  </si>
  <si>
    <t xml:space="preserve">                    </t>
  </si>
  <si>
    <t>CONSTRUCCIÓN CASETA DE CLORACIÓN DE 2,000 LIBRAS</t>
  </si>
  <si>
    <t>PRELIMINARES:</t>
  </si>
  <si>
    <t>MURO DE BLOCK</t>
  </si>
  <si>
    <t>FINO DE TECHO</t>
  </si>
  <si>
    <t>PINTURA ACRÍLICA</t>
  </si>
  <si>
    <t>ANTEPECHO</t>
  </si>
  <si>
    <t>ZABALETA</t>
  </si>
  <si>
    <t>INSTALACIONES ELÉCTRICAS:</t>
  </si>
  <si>
    <t>SISTEMA DE CLORACIÓN:</t>
  </si>
  <si>
    <t>MOVIMIENTO DE TIERRA (INCLUYE NIVELACION)</t>
  </si>
  <si>
    <t>PISO H.S.</t>
  </si>
  <si>
    <t>LÁMPARA FLUORESCENTE 4X40W</t>
  </si>
  <si>
    <t>CONSTRUCCIÓN CASETA DE CLORACIÓN, PARA SISTEMA DE CLORACIÓN DE 2,000 LIBRAS.</t>
  </si>
  <si>
    <t>SUB-TOTAL FASE D</t>
  </si>
  <si>
    <t xml:space="preserve">SUB-TOTAL FASE E </t>
  </si>
  <si>
    <t>SUB-TOTAL FASE F</t>
  </si>
  <si>
    <t>COLUMNA 0.30 X 0.30 - 2.78 QQ/M3</t>
  </si>
  <si>
    <t>VIGA  0.20X0.30 - 6.10 QQ/M3</t>
  </si>
  <si>
    <t>LOSA DE TECHO 0.12 - 1.24 QQ/M3</t>
  </si>
  <si>
    <t>DE  Ø6" SNP</t>
  </si>
  <si>
    <t xml:space="preserve">PAÑETE EXTERIOR </t>
  </si>
  <si>
    <t xml:space="preserve">PAÑETE INTERIOR </t>
  </si>
  <si>
    <t>DOSIFICADOR DE CLORO APLICACIÓN AL VACIO CON RANGO DE APLICACIÓN DE 0-100</t>
  </si>
  <si>
    <t>BOMBA ROMPEDORA DE PRESION TIPO BOOSTER DE 5.5 GPM</t>
  </si>
  <si>
    <t>CILINDRO DE GAS CLORO 2, 000 LB LLENO, (INC. INSTALACION)</t>
  </si>
  <si>
    <t>SISTEMA DE RODAJE DE CILINDRO INC. VIGA W8 X 31</t>
  </si>
  <si>
    <t xml:space="preserve">DIFUSOR DE CLORO </t>
  </si>
  <si>
    <t>DETECTOR DE CLORO</t>
  </si>
  <si>
    <t xml:space="preserve">DESAGUE DE CASETA </t>
  </si>
  <si>
    <t xml:space="preserve">CARRIL METÁLICO PARA ELEVADOR DE CILINDRO 2,000 LBS.  </t>
  </si>
  <si>
    <t>REGISTRO EN PUNTO DE APLICACIÓN DE CLORO ( 2.00 X 1.75 X 2.65), INC, TAPA DE TOLA 1/4" DE ESPESOR Y ANGULAR (2.00 X 2.00 X 1/4) Y ESCALERA H.G. H= 1.78 M.</t>
  </si>
  <si>
    <t xml:space="preserve">PIEZAS Y ASCESORIOS </t>
  </si>
  <si>
    <t>PRUEBA DE AFORO (24 HORAS) (CAUDAL MINIMO ESTIMADO DE AFORO 300 GPM)</t>
  </si>
  <si>
    <t xml:space="preserve">TAPE DE VINIL </t>
  </si>
  <si>
    <t xml:space="preserve">TAPE DE GOMA </t>
  </si>
  <si>
    <t xml:space="preserve">MANO DE OBRA </t>
  </si>
  <si>
    <t xml:space="preserve">ZETA DE 3" X 3 M P/INTERCONECTAR DESCARGA A LINEA DE IMPULSION </t>
  </si>
  <si>
    <t xml:space="preserve">NICHO PARA PANELES </t>
  </si>
  <si>
    <t>CORTE DE CARPETA ASFALTICA CON DISCO E=2"</t>
  </si>
  <si>
    <t>EXTRACCION CARPETA ASFALTICA E=2</t>
  </si>
  <si>
    <t>REPLANTEO Y CONTROL TOPOGRAFICO</t>
  </si>
  <si>
    <t xml:space="preserve">CRUCE DE PUENTE </t>
  </si>
  <si>
    <t>TUBERIA DE ACERO Ø 6" SCH-40, SIN COSTURA CON PROTECCION ANTICORROSIVA  ( INC. TUBERIAS PARA CONFECCION ZETA)</t>
  </si>
  <si>
    <t>SUMINISTRO MATERIAL BASE, INC TRANSPORTE</t>
  </si>
  <si>
    <t xml:space="preserve">CONSTRUCCION DE BASE EN HORMIGON ARMADO PARA SOPORTE DE DEPOSITO VITRIFICADO </t>
  </si>
  <si>
    <t>SUMINISTRO DE CALICHE PARA RELLENO EN INTERIOR DE CASETA</t>
  </si>
  <si>
    <t>HORMIGÓN ARMADO (F'C=210 KG/CM²) EN:</t>
  </si>
  <si>
    <t>ACERA EXTERIOR 0.80 M</t>
  </si>
  <si>
    <t xml:space="preserve">SUMINISTRO DE CARPETA ASFALTICA 2" </t>
  </si>
  <si>
    <t xml:space="preserve">TRANSPORTE ASFALTO DISTANCIA APROXIMADA 50 KM </t>
  </si>
  <si>
    <t xml:space="preserve">DEMOLICION DE DEPOSITO EXISTENTE Y CONSTRUCCION DE NUEVO DEPOSITO VITRIFICADO  EN LAS FLORES </t>
  </si>
  <si>
    <t>BOTE DE MATERIAL C/CAMION DIST. MIN= 5 KM</t>
  </si>
  <si>
    <t xml:space="preserve">CONSTRUCCION DE DEPOSITO REGULADOR VITRIFICADO DE 400 M3 DE D= 7.60 M  Y H= 8.67 M </t>
  </si>
  <si>
    <t xml:space="preserve">DE COMPUERTA DE 8" H.F. 150 PSI PLATILLADA COMPLETA (INCLUYE: CUERPO DE LA VALVULA, TORNILLOS 5/8" X 3", JUNTA DE GOMA, NIPLE PLATILLADO Y JUNTA MECANICA TIPO DRESSER)  </t>
  </si>
  <si>
    <t xml:space="preserve">DE COMPUERTA DE 6" H.F. 150 PSI PLATILLADA COMPLETA (INCLUYE: CUERPO DE LA VALVULA, TORNILLOS 5/8" X 3", JUNTA DE GOMA, NIPLE PLATILLADO Y JUNTA MECANICA TIPO DRESSER)  </t>
  </si>
  <si>
    <t xml:space="preserve">DE DESAGUE DE 6" H.F. 150 PSI PLATILLADA COMPLETA (INCLUYE: CUERPO DE LA VALVULA, TORNILLOS 5/8" X 3", JUNTA DE GOMA, NIPLE PLATILLADO, JUNTA MECANICA TIPO  DRESSER,TEE Y UN TUBO DE ACERO DE LØ DONDE SE COLOCARA) </t>
  </si>
  <si>
    <t xml:space="preserve">REJILLA EN REGISTRO DE REBOSE SEGÚN DETALLE </t>
  </si>
  <si>
    <t>REACONDICIONAMIENTO DE CAMINO CON EQUIPO GRADER, INCLUYE LIMPIEZA, CORTE, EMPUJE Y NIVELACION (SECTOR LAS FLORES)  ( L= 100.00 M  A= 4.00 M)</t>
  </si>
  <si>
    <t>ZAPATA DE COLUMNA 1.15 QQ/M3 (F'C=180 KG/CM²)</t>
  </si>
  <si>
    <t>ZAPATA DE MURO 0.66 QQ/M3 (F'C=180 KG/CM²)</t>
  </si>
  <si>
    <t>BOTE DE MATERIAL CON CAMION DIST. MIN 5KM</t>
  </si>
  <si>
    <t xml:space="preserve">DE COMPUERTA DE 4" H.F. 150 PSI PLATILLADA COMPLETA (INCLUYE: CUERPO DE LA VALVULA, TORNILLOS 5/8" X 3", JUNTA DE GOMA, NIPLE PLATILLADO Y JUNTA MECANICA TIPO DRESSER)  </t>
  </si>
  <si>
    <t>CAJA TELESCOPICA PARA VALVULAS</t>
  </si>
  <si>
    <t xml:space="preserve">USO BOMBA DE ACHIQUE Ø3" </t>
  </si>
  <si>
    <t>ZAPATA MURO 0.98 QQ/M3 (F'C=180 KG/CM²)</t>
  </si>
  <si>
    <t xml:space="preserve">DE COMPUERTA DE 12" H.F. 150 PSI PLATILLADA COMPLETA (INCLUYE: CUERPO DE LA VALVULA, TORNILLOS 5/8" X 3", JUNTA DE GOMA, NIPLE PLATILLADO Y JUNTA MECANICA TIPO DRESSER)  </t>
  </si>
  <si>
    <t xml:space="preserve">DE DESAGUE DE 4" H.F. 150 PSI PLATILLADA COMPLETA (INCLUYE: CUERPO DE LA VALVULA, TORNILLOS 5/8" X 3", JUNTA DE GOMA, NIPLE PLATILLADO, JUNTA MECANICA TIPO DRESSER, TEE Y UN TUBO DE ACERO DONDE SE COLOCARA) </t>
  </si>
  <si>
    <t>ENTRADA ELÉCTRICA GENERAL</t>
  </si>
  <si>
    <t xml:space="preserve">SALIDA CENITALES </t>
  </si>
  <si>
    <t>SALIDA INTERRUPTORES SENCILLOS</t>
  </si>
  <si>
    <t xml:space="preserve">SALIDA TOMACORRIENTES, 120 V, DOBLES </t>
  </si>
  <si>
    <t xml:space="preserve">DIFERENCIAL MANUAL  DE 2 TONELADAS </t>
  </si>
  <si>
    <t>POSTE H.A. 35´ 800 DAN (INCLUYE TRANSPORTE)</t>
  </si>
  <si>
    <t>POSTE H.A. 35´ 500 DAN (INCLUYE TRANSPORTE)</t>
  </si>
  <si>
    <t xml:space="preserve">DEMOLICION DE CASETA EXISTENTE DE (2.50 X 3.0) M (INCLUYE BOTE) </t>
  </si>
  <si>
    <t>LINEA DE INYECCION DOBLE (INCLUYE 30 ML DE TUBERIA DE Ø4" PVC SDR-26, 2 CURVA DE Ø4" PVC, 30 ML DE TUBERIA DE Ø1" POLIPROPILENO Y MOVIMIENTO DE TIERRA) (VER DETALLE DE PLANO)</t>
  </si>
  <si>
    <t>EXTRACCION CARPETA ASFALTICA E=2"</t>
  </si>
  <si>
    <t xml:space="preserve">ESTUDIOS </t>
  </si>
  <si>
    <t>PERFORACION DE POZO (INCLUYE ANALISIS FISICO QUIMICO Y BACTERIOLOGICO (INC. MUESTRA, TRASLADO AL LABORATORIO Y RESULTADOS) E INFORME FINAL INCLUYENDO RECOMENDACIONES</t>
  </si>
</sst>
</file>

<file path=xl/styles.xml><?xml version="1.0" encoding="utf-8"?>
<styleSheet xmlns="http://schemas.openxmlformats.org/spreadsheetml/2006/main">
  <numFmts count="6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_);\(&quot;$&quot;#,##0.00\)"/>
    <numFmt numFmtId="173" formatCode="_(&quot;$&quot;* #,##0_);_(&quot;$&quot;* \(#,##0\);_(&quot;$&quot;* &quot;-&quot;_);_(@_)"/>
    <numFmt numFmtId="174" formatCode="#,##0.00;[Red]#,##0.00"/>
    <numFmt numFmtId="175" formatCode="0.0"/>
    <numFmt numFmtId="176" formatCode="_-* #,##0.00_-;\-* #,##0.00_-;_-* &quot;-&quot;??_-;_-@_-"/>
    <numFmt numFmtId="177" formatCode="0.0000"/>
    <numFmt numFmtId="178" formatCode="0.000"/>
    <numFmt numFmtId="179" formatCode="#,##0.000;[Red]#,##0.000"/>
    <numFmt numFmtId="180" formatCode="#,##0.0000;[Red]#,##0.0000"/>
    <numFmt numFmtId="181" formatCode="#,##0.0_);\(#,##0.0\)"/>
    <numFmt numFmtId="182" formatCode="#,##0.0000"/>
    <numFmt numFmtId="183" formatCode="0.00000"/>
    <numFmt numFmtId="184" formatCode="#,##0.00000_);\(#,##0.00000\)"/>
    <numFmt numFmtId="185" formatCode="_(* #,##0.000_);_(* \(#,##0.000\);_(* &quot;-&quot;??_);_(@_)"/>
    <numFmt numFmtId="186" formatCode="#,##0.000"/>
    <numFmt numFmtId="187" formatCode="#,##0.00000;[Red]#,##0.00000"/>
    <numFmt numFmtId="188" formatCode="&quot;$&quot;#,##0.00"/>
    <numFmt numFmtId="189" formatCode="m/d/yyyy;@"/>
    <numFmt numFmtId="190" formatCode="#,##0.00_ ;\-#,##0.00\ "/>
    <numFmt numFmtId="191" formatCode="&quot;$&quot;#,##0.00;\-&quot;$&quot;#,##0.00"/>
    <numFmt numFmtId="192" formatCode="_-* #,##0.00000_-;\-* #,##0.00000_-;_-* &quot;-&quot;??_-;_-@_-"/>
    <numFmt numFmtId="193" formatCode="0.00_)"/>
    <numFmt numFmtId="194" formatCode="#,##0.0\ _€;\-#,##0.0\ _€"/>
    <numFmt numFmtId="195" formatCode="#,##0;\-#,##0"/>
    <numFmt numFmtId="196" formatCode="#,##0.0;\-#,##0.0"/>
    <numFmt numFmtId="197" formatCode="#.00&quot; M3/DIA&quot;#"/>
    <numFmt numFmtId="198" formatCode="&quot;RD$&quot;#,##0.00"/>
    <numFmt numFmtId="199" formatCode="General_)"/>
    <numFmt numFmtId="200" formatCode="#,##0.0_ ;\-#,##0.0\ "/>
    <numFmt numFmtId="201" formatCode="#,##0.0000000"/>
    <numFmt numFmtId="202" formatCode="mmmm\ d\,\ yyyy"/>
    <numFmt numFmtId="203" formatCode="#."/>
    <numFmt numFmtId="204" formatCode="_-[$€-2]* #,##0.00_-;\-[$€-2]* #,##0.00_-;_-[$€-2]* &quot;-&quot;??_-"/>
    <numFmt numFmtId="205" formatCode="0.000%"/>
    <numFmt numFmtId="206" formatCode="_ * #,##0.00_ ;_ * \-#,##0.00_ ;_ * &quot;-&quot;??_ ;_ @_ "/>
    <numFmt numFmtId="207" formatCode="_(* #,##0_);_(* \(#,##0\);_(* &quot;-&quot;??_);_(@_)"/>
    <numFmt numFmtId="208" formatCode="_-* #,##0.00\ _P_t_s_-;\-* #,##0.00\ _P_t_s_-;_-* &quot;-&quot;??\ _P_t_s_-;_-@_-"/>
    <numFmt numFmtId="209" formatCode="_(* #,##0.0_);_(* \(#,##0.0\);_(* &quot;-&quot;??_);_(@_)"/>
    <numFmt numFmtId="210" formatCode="#,##0.0"/>
    <numFmt numFmtId="211" formatCode="#,##0.000_ ;\-#,##0.000\ "/>
    <numFmt numFmtId="212" formatCode="#,##0.000000"/>
    <numFmt numFmtId="213" formatCode="[$-C0A]dddd\,\ dd&quot; de &quot;mmmm&quot; de &quot;yyyy"/>
    <numFmt numFmtId="214" formatCode="0_);\(0\)"/>
    <numFmt numFmtId="215" formatCode="0.0_);\(0.0\)"/>
    <numFmt numFmtId="216" formatCode="#"/>
    <numFmt numFmtId="217" formatCode="0.00_);\(0.00\)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u val="single"/>
      <sz val="6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ms Rmn"/>
      <family val="0"/>
    </font>
    <font>
      <sz val="10"/>
      <name val="MS Sans Serif"/>
      <family val="2"/>
    </font>
    <font>
      <sz val="10"/>
      <name val="Times New Roman"/>
      <family val="1"/>
    </font>
    <font>
      <sz val="12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b/>
      <i/>
      <sz val="16"/>
      <name val="Helv"/>
      <family val="0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sz val="12"/>
      <name val="Tms Rmn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16" fillId="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47" fillId="34" borderId="0" applyNumberFormat="0" applyBorder="0" applyAlignment="0" applyProtection="0"/>
    <xf numFmtId="0" fontId="20" fillId="35" borderId="1" applyNumberFormat="0" applyAlignment="0" applyProtection="0"/>
    <xf numFmtId="0" fontId="48" fillId="36" borderId="2" applyNumberFormat="0" applyAlignment="0" applyProtection="0"/>
    <xf numFmtId="0" fontId="49" fillId="37" borderId="3" applyNumberFormat="0" applyAlignment="0" applyProtection="0"/>
    <xf numFmtId="0" fontId="50" fillId="0" borderId="4" applyNumberFormat="0" applyFill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53" fillId="44" borderId="2" applyNumberFormat="0" applyAlignment="0" applyProtection="0"/>
    <xf numFmtId="20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03" fontId="21" fillId="0" borderId="0">
      <alignment/>
      <protection locked="0"/>
    </xf>
    <xf numFmtId="203" fontId="22" fillId="0" borderId="0">
      <alignment/>
      <protection locked="0"/>
    </xf>
    <xf numFmtId="203" fontId="22" fillId="0" borderId="0">
      <alignment/>
      <protection locked="0"/>
    </xf>
    <xf numFmtId="203" fontId="22" fillId="0" borderId="0">
      <alignment/>
      <protection locked="0"/>
    </xf>
    <xf numFmtId="203" fontId="22" fillId="0" borderId="0">
      <alignment/>
      <protection locked="0"/>
    </xf>
    <xf numFmtId="203" fontId="22" fillId="0" borderId="0">
      <alignment/>
      <protection locked="0"/>
    </xf>
    <xf numFmtId="203" fontId="22" fillId="0" borderId="0">
      <alignment/>
      <protection locked="0"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4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5" fillId="46" borderId="0" applyNumberFormat="0" applyBorder="0" applyAlignment="0" applyProtection="0"/>
    <xf numFmtId="0" fontId="26" fillId="0" borderId="0">
      <alignment/>
      <protection/>
    </xf>
    <xf numFmtId="193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39" fontId="11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9" fontId="8" fillId="0" borderId="0">
      <alignment/>
      <protection/>
    </xf>
    <xf numFmtId="39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39" fontId="1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11" fillId="0" borderId="0">
      <alignment/>
      <protection/>
    </xf>
    <xf numFmtId="0" fontId="0" fillId="0" borderId="0">
      <alignment/>
      <protection/>
    </xf>
    <xf numFmtId="0" fontId="0" fillId="47" borderId="9" applyNumberFormat="0" applyFont="0" applyAlignment="0" applyProtection="0"/>
    <xf numFmtId="0" fontId="18" fillId="35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36" borderId="1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52" fillId="0" borderId="13" applyNumberFormat="0" applyFill="0" applyAlignment="0" applyProtection="0"/>
    <xf numFmtId="0" fontId="62" fillId="0" borderId="14" applyNumberFormat="0" applyFill="0" applyAlignment="0" applyProtection="0"/>
  </cellStyleXfs>
  <cellXfs count="355">
    <xf numFmtId="0" fontId="0" fillId="0" borderId="0" xfId="0" applyAlignment="1">
      <alignment/>
    </xf>
    <xf numFmtId="37" fontId="1" fillId="48" borderId="15" xfId="141" applyNumberFormat="1" applyFont="1" applyFill="1" applyBorder="1" applyAlignment="1">
      <alignment horizontal="right" vertical="top"/>
      <protection/>
    </xf>
    <xf numFmtId="39" fontId="1" fillId="48" borderId="15" xfId="141" applyFont="1" applyFill="1" applyBorder="1" applyAlignment="1">
      <alignment horizontal="left" vertical="top"/>
      <protection/>
    </xf>
    <xf numFmtId="4" fontId="0" fillId="48" borderId="15" xfId="141" applyNumberFormat="1" applyFont="1" applyFill="1" applyBorder="1" applyAlignment="1">
      <alignment horizontal="right"/>
      <protection/>
    </xf>
    <xf numFmtId="39" fontId="0" fillId="48" borderId="15" xfId="141" applyFont="1" applyFill="1" applyBorder="1" applyAlignment="1">
      <alignment horizontal="center"/>
      <protection/>
    </xf>
    <xf numFmtId="39" fontId="0" fillId="48" borderId="15" xfId="141" applyFont="1" applyFill="1" applyBorder="1" applyAlignment="1">
      <alignment horizontal="left" vertical="top"/>
      <protection/>
    </xf>
    <xf numFmtId="39" fontId="0" fillId="48" borderId="15" xfId="141" applyFont="1" applyFill="1" applyBorder="1" applyAlignment="1">
      <alignment horizontal="left" vertical="top" wrapText="1"/>
      <protection/>
    </xf>
    <xf numFmtId="4" fontId="0" fillId="48" borderId="15" xfId="141" applyNumberFormat="1" applyFont="1" applyFill="1" applyBorder="1" applyAlignment="1">
      <alignment horizontal="right" wrapText="1"/>
      <protection/>
    </xf>
    <xf numFmtId="39" fontId="0" fillId="48" borderId="15" xfId="141" applyFont="1" applyFill="1" applyBorder="1" applyAlignment="1">
      <alignment horizontal="center" wrapText="1"/>
      <protection/>
    </xf>
    <xf numFmtId="39" fontId="1" fillId="48" borderId="15" xfId="141" applyFont="1" applyFill="1" applyBorder="1" applyAlignment="1">
      <alignment horizontal="left" vertical="top" wrapText="1"/>
      <protection/>
    </xf>
    <xf numFmtId="4" fontId="0" fillId="48" borderId="15" xfId="124" applyNumberFormat="1" applyFont="1" applyFill="1" applyBorder="1" applyAlignment="1">
      <alignment/>
    </xf>
    <xf numFmtId="0" fontId="1" fillId="48" borderId="15" xfId="157" applyFont="1" applyFill="1" applyBorder="1" applyAlignment="1">
      <alignment vertical="top" wrapText="1"/>
      <protection/>
    </xf>
    <xf numFmtId="4" fontId="1" fillId="48" borderId="15" xfId="124" applyNumberFormat="1" applyFont="1" applyFill="1" applyBorder="1" applyAlignment="1">
      <alignment/>
    </xf>
    <xf numFmtId="4" fontId="1" fillId="48" borderId="15" xfId="124" applyNumberFormat="1" applyFont="1" applyFill="1" applyBorder="1" applyAlignment="1">
      <alignment horizontal="center"/>
    </xf>
    <xf numFmtId="193" fontId="0" fillId="48" borderId="15" xfId="146" applyNumberFormat="1" applyFont="1" applyFill="1" applyBorder="1" applyAlignment="1" applyProtection="1">
      <alignment vertical="top" wrapText="1"/>
      <protection/>
    </xf>
    <xf numFmtId="4" fontId="0" fillId="48" borderId="15" xfId="124" applyNumberFormat="1" applyFont="1" applyFill="1" applyBorder="1" applyAlignment="1">
      <alignment horizontal="center"/>
    </xf>
    <xf numFmtId="0" fontId="0" fillId="48" borderId="15" xfId="157" applyFont="1" applyFill="1" applyBorder="1" applyAlignment="1">
      <alignment vertical="top" wrapText="1"/>
      <protection/>
    </xf>
    <xf numFmtId="0" fontId="1" fillId="48" borderId="15" xfId="157" applyFont="1" applyFill="1" applyBorder="1" applyAlignment="1">
      <alignment horizontal="left" vertical="top" wrapText="1"/>
      <protection/>
    </xf>
    <xf numFmtId="0" fontId="0" fillId="48" borderId="15" xfId="146" applyNumberFormat="1" applyFont="1" applyFill="1" applyBorder="1" applyAlignment="1">
      <alignment vertical="top" wrapText="1"/>
      <protection/>
    </xf>
    <xf numFmtId="37" fontId="1" fillId="48" borderId="15" xfId="0" applyNumberFormat="1" applyFont="1" applyFill="1" applyBorder="1" applyAlignment="1">
      <alignment horizontal="right" vertical="top" wrapText="1"/>
    </xf>
    <xf numFmtId="0" fontId="1" fillId="48" borderId="15" xfId="0" applyFont="1" applyFill="1" applyBorder="1" applyAlignment="1">
      <alignment vertical="top" wrapText="1"/>
    </xf>
    <xf numFmtId="4" fontId="0" fillId="48" borderId="15" xfId="0" applyNumberFormat="1" applyFont="1" applyFill="1" applyBorder="1" applyAlignment="1">
      <alignment/>
    </xf>
    <xf numFmtId="4" fontId="0" fillId="48" borderId="15" xfId="0" applyNumberFormat="1" applyFont="1" applyFill="1" applyBorder="1" applyAlignment="1">
      <alignment horizontal="center" vertical="center"/>
    </xf>
    <xf numFmtId="4" fontId="0" fillId="48" borderId="15" xfId="0" applyNumberFormat="1" applyFont="1" applyFill="1" applyBorder="1" applyAlignment="1" applyProtection="1">
      <alignment horizontal="right" wrapText="1"/>
      <protection locked="0"/>
    </xf>
    <xf numFmtId="0" fontId="0" fillId="48" borderId="15" xfId="0" applyFont="1" applyFill="1" applyBorder="1" applyAlignment="1">
      <alignment horizontal="right" vertical="top"/>
    </xf>
    <xf numFmtId="0" fontId="0" fillId="48" borderId="15" xfId="0" applyFont="1" applyFill="1" applyBorder="1" applyAlignment="1">
      <alignment vertical="top" wrapText="1"/>
    </xf>
    <xf numFmtId="4" fontId="0" fillId="48" borderId="15" xfId="0" applyNumberFormat="1" applyFont="1" applyFill="1" applyBorder="1" applyAlignment="1">
      <alignment vertical="center" wrapText="1"/>
    </xf>
    <xf numFmtId="4" fontId="0" fillId="48" borderId="15" xfId="0" applyNumberFormat="1" applyFont="1" applyFill="1" applyBorder="1" applyAlignment="1">
      <alignment horizontal="center" vertical="center" wrapText="1"/>
    </xf>
    <xf numFmtId="4" fontId="0" fillId="48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48" borderId="15" xfId="0" applyFont="1" applyFill="1" applyBorder="1" applyAlignment="1">
      <alignment horizontal="center" vertical="top"/>
    </xf>
    <xf numFmtId="0" fontId="1" fillId="48" borderId="15" xfId="0" applyFont="1" applyFill="1" applyBorder="1" applyAlignment="1">
      <alignment horizontal="right" vertical="top"/>
    </xf>
    <xf numFmtId="4" fontId="0" fillId="48" borderId="15" xfId="142" applyNumberFormat="1" applyFont="1" applyFill="1" applyBorder="1" applyAlignment="1">
      <alignment horizontal="center" vertical="center"/>
      <protection/>
    </xf>
    <xf numFmtId="37" fontId="1" fillId="48" borderId="15" xfId="0" applyNumberFormat="1" applyFont="1" applyFill="1" applyBorder="1" applyAlignment="1">
      <alignment horizontal="center" vertical="top" wrapText="1"/>
    </xf>
    <xf numFmtId="4" fontId="0" fillId="48" borderId="15" xfId="0" applyNumberFormat="1" applyFont="1" applyFill="1" applyBorder="1" applyAlignment="1">
      <alignment vertical="top" wrapText="1"/>
    </xf>
    <xf numFmtId="4" fontId="0" fillId="48" borderId="15" xfId="0" applyNumberFormat="1" applyFont="1" applyFill="1" applyBorder="1" applyAlignment="1">
      <alignment wrapText="1"/>
    </xf>
    <xf numFmtId="181" fontId="0" fillId="48" borderId="15" xfId="0" applyNumberFormat="1" applyFont="1" applyFill="1" applyBorder="1" applyAlignment="1">
      <alignment horizontal="right" vertical="center" wrapText="1"/>
    </xf>
    <xf numFmtId="4" fontId="0" fillId="48" borderId="15" xfId="0" applyNumberFormat="1" applyFont="1" applyFill="1" applyBorder="1" applyAlignment="1">
      <alignment horizontal="center" vertical="top" wrapText="1"/>
    </xf>
    <xf numFmtId="4" fontId="0" fillId="48" borderId="15" xfId="142" applyNumberFormat="1" applyFont="1" applyFill="1" applyBorder="1" applyAlignment="1">
      <alignment horizontal="center"/>
      <protection/>
    </xf>
    <xf numFmtId="194" fontId="0" fillId="48" borderId="15" xfId="0" applyNumberFormat="1" applyFont="1" applyFill="1" applyBorder="1" applyAlignment="1">
      <alignment horizontal="right" vertical="center" wrapText="1"/>
    </xf>
    <xf numFmtId="0" fontId="0" fillId="48" borderId="15" xfId="0" applyFont="1" applyFill="1" applyBorder="1" applyAlignment="1">
      <alignment wrapText="1"/>
    </xf>
    <xf numFmtId="181" fontId="0" fillId="48" borderId="15" xfId="135" applyNumberFormat="1" applyFont="1" applyFill="1" applyBorder="1" applyAlignment="1" applyProtection="1">
      <alignment vertical="top" wrapText="1"/>
      <protection/>
    </xf>
    <xf numFmtId="39" fontId="0" fillId="48" borderId="15" xfId="135" applyFont="1" applyFill="1" applyBorder="1" applyAlignment="1" applyProtection="1">
      <alignment horizontal="left" vertical="top" wrapText="1"/>
      <protection/>
    </xf>
    <xf numFmtId="0" fontId="1" fillId="48" borderId="15" xfId="0" applyFont="1" applyFill="1" applyBorder="1" applyAlignment="1">
      <alignment horizontal="right" vertical="top" wrapText="1"/>
    </xf>
    <xf numFmtId="0" fontId="0" fillId="48" borderId="15" xfId="0" applyFont="1" applyFill="1" applyBorder="1" applyAlignment="1">
      <alignment horizontal="right" vertical="top" wrapText="1"/>
    </xf>
    <xf numFmtId="2" fontId="6" fillId="48" borderId="15" xfId="118" applyNumberFormat="1" applyFont="1" applyFill="1" applyBorder="1" applyAlignment="1">
      <alignment horizontal="right" vertical="top" wrapText="1"/>
    </xf>
    <xf numFmtId="0" fontId="1" fillId="48" borderId="15" xfId="0" applyFont="1" applyFill="1" applyBorder="1" applyAlignment="1">
      <alignment horizontal="right"/>
    </xf>
    <xf numFmtId="190" fontId="6" fillId="48" borderId="15" xfId="0" applyNumberFormat="1" applyFont="1" applyFill="1" applyBorder="1" applyAlignment="1">
      <alignment horizontal="right" vertical="top" wrapText="1"/>
    </xf>
    <xf numFmtId="0" fontId="0" fillId="48" borderId="15" xfId="0" applyFont="1" applyFill="1" applyBorder="1" applyAlignment="1">
      <alignment horizontal="center" vertical="top"/>
    </xf>
    <xf numFmtId="181" fontId="0" fillId="48" borderId="15" xfId="141" applyNumberFormat="1" applyFont="1" applyFill="1" applyBorder="1" applyAlignment="1">
      <alignment vertical="top" wrapText="1"/>
      <protection/>
    </xf>
    <xf numFmtId="37" fontId="1" fillId="48" borderId="15" xfId="141" applyNumberFormat="1" applyFont="1" applyFill="1" applyBorder="1" applyAlignment="1">
      <alignment vertical="top" wrapText="1"/>
      <protection/>
    </xf>
    <xf numFmtId="39" fontId="1" fillId="48" borderId="15" xfId="141" applyNumberFormat="1" applyFont="1" applyFill="1" applyBorder="1" applyAlignment="1">
      <alignment horizontal="right" vertical="top" wrapText="1"/>
      <protection/>
    </xf>
    <xf numFmtId="181" fontId="0" fillId="48" borderId="15" xfId="141" applyNumberFormat="1" applyFont="1" applyFill="1" applyBorder="1" applyAlignment="1" quotePrefix="1">
      <alignment horizontal="right" vertical="top" wrapText="1"/>
      <protection/>
    </xf>
    <xf numFmtId="37" fontId="0" fillId="48" borderId="15" xfId="141" applyNumberFormat="1" applyFont="1" applyFill="1" applyBorder="1" applyAlignment="1">
      <alignment horizontal="right" vertical="top" wrapText="1"/>
      <protection/>
    </xf>
    <xf numFmtId="0" fontId="0" fillId="48" borderId="15" xfId="0" applyFont="1" applyFill="1" applyBorder="1" applyAlignment="1">
      <alignment/>
    </xf>
    <xf numFmtId="4" fontId="0" fillId="48" borderId="15" xfId="0" applyNumberFormat="1" applyFont="1" applyFill="1" applyBorder="1" applyAlignment="1">
      <alignment horizontal="center" vertical="top"/>
    </xf>
    <xf numFmtId="0" fontId="0" fillId="48" borderId="15" xfId="0" applyNumberFormat="1" applyFont="1" applyFill="1" applyBorder="1" applyAlignment="1">
      <alignment/>
    </xf>
    <xf numFmtId="4" fontId="0" fillId="48" borderId="15" xfId="118" applyNumberFormat="1" applyFont="1" applyFill="1" applyBorder="1" applyAlignment="1" applyProtection="1">
      <alignment horizontal="right" wrapText="1"/>
      <protection/>
    </xf>
    <xf numFmtId="4" fontId="0" fillId="48" borderId="15" xfId="0" applyNumberFormat="1" applyFont="1" applyFill="1" applyBorder="1" applyAlignment="1">
      <alignment horizontal="center"/>
    </xf>
    <xf numFmtId="4" fontId="0" fillId="48" borderId="15" xfId="118" applyNumberFormat="1" applyFont="1" applyFill="1" applyBorder="1" applyAlignment="1" applyProtection="1">
      <alignment horizontal="right" wrapText="1"/>
      <protection locked="0"/>
    </xf>
    <xf numFmtId="0" fontId="0" fillId="48" borderId="15" xfId="0" applyFont="1" applyFill="1" applyBorder="1" applyAlignment="1">
      <alignment horizontal="left" vertical="top" wrapText="1"/>
    </xf>
    <xf numFmtId="4" fontId="0" fillId="48" borderId="15" xfId="93" applyNumberFormat="1" applyFont="1" applyFill="1" applyBorder="1" applyAlignment="1">
      <alignment horizontal="right" vertical="top" wrapText="1"/>
    </xf>
    <xf numFmtId="0" fontId="0" fillId="48" borderId="15" xfId="0" applyFont="1" applyFill="1" applyBorder="1" applyAlignment="1">
      <alignment horizontal="left" vertical="top"/>
    </xf>
    <xf numFmtId="4" fontId="0" fillId="48" borderId="15" xfId="0" applyNumberFormat="1" applyFont="1" applyFill="1" applyBorder="1" applyAlignment="1" applyProtection="1">
      <alignment horizontal="right" vertical="top"/>
      <protection locked="0"/>
    </xf>
    <xf numFmtId="194" fontId="0" fillId="48" borderId="15" xfId="0" applyNumberFormat="1" applyFont="1" applyFill="1" applyBorder="1" applyAlignment="1">
      <alignment horizontal="right" vertical="top" wrapText="1"/>
    </xf>
    <xf numFmtId="209" fontId="7" fillId="48" borderId="15" xfId="115" applyNumberFormat="1" applyFont="1" applyFill="1" applyBorder="1" applyAlignment="1" applyProtection="1">
      <alignment horizontal="right" vertical="center"/>
      <protection/>
    </xf>
    <xf numFmtId="0" fontId="1" fillId="48" borderId="15" xfId="0" applyNumberFormat="1" applyFont="1" applyFill="1" applyBorder="1" applyAlignment="1">
      <alignment horizontal="left" vertical="justify" wrapText="1"/>
    </xf>
    <xf numFmtId="4" fontId="1" fillId="48" borderId="15" xfId="118" applyNumberFormat="1" applyFont="1" applyFill="1" applyBorder="1" applyAlignment="1" applyProtection="1">
      <alignment horizontal="right" wrapText="1"/>
      <protection/>
    </xf>
    <xf numFmtId="4" fontId="1" fillId="48" borderId="15" xfId="0" applyNumberFormat="1" applyFont="1" applyFill="1" applyBorder="1" applyAlignment="1">
      <alignment horizontal="center"/>
    </xf>
    <xf numFmtId="4" fontId="1" fillId="48" borderId="15" xfId="118" applyNumberFormat="1" applyFont="1" applyFill="1" applyBorder="1" applyAlignment="1" applyProtection="1">
      <alignment horizontal="right" wrapText="1"/>
      <protection locked="0"/>
    </xf>
    <xf numFmtId="207" fontId="6" fillId="48" borderId="15" xfId="115" applyNumberFormat="1" applyFont="1" applyFill="1" applyBorder="1" applyAlignment="1" applyProtection="1">
      <alignment horizontal="right" vertical="top"/>
      <protection/>
    </xf>
    <xf numFmtId="4" fontId="0" fillId="48" borderId="15" xfId="118" applyNumberFormat="1" applyFont="1" applyFill="1" applyBorder="1" applyAlignment="1" applyProtection="1">
      <alignment horizontal="right" vertical="center" wrapText="1"/>
      <protection/>
    </xf>
    <xf numFmtId="0" fontId="0" fillId="48" borderId="15" xfId="0" applyNumberFormat="1" applyFont="1" applyFill="1" applyBorder="1" applyAlignment="1">
      <alignment horizontal="left" vertical="top" wrapText="1"/>
    </xf>
    <xf numFmtId="0" fontId="0" fillId="48" borderId="15" xfId="0" applyFont="1" applyFill="1" applyBorder="1" applyAlignment="1">
      <alignment horizontal="right"/>
    </xf>
    <xf numFmtId="10" fontId="0" fillId="48" borderId="15" xfId="170" applyNumberFormat="1" applyFont="1" applyFill="1" applyBorder="1" applyAlignment="1">
      <alignment horizontal="right" wrapText="1"/>
    </xf>
    <xf numFmtId="0" fontId="1" fillId="48" borderId="0" xfId="0" applyFont="1" applyFill="1" applyBorder="1" applyAlignment="1">
      <alignment horizontal="right" wrapText="1"/>
    </xf>
    <xf numFmtId="0" fontId="0" fillId="48" borderId="0" xfId="0" applyFont="1" applyFill="1" applyAlignment="1">
      <alignment vertical="top"/>
    </xf>
    <xf numFmtId="0" fontId="0" fillId="48" borderId="0" xfId="0" applyFont="1" applyFill="1" applyAlignment="1">
      <alignment horizontal="right" wrapText="1"/>
    </xf>
    <xf numFmtId="0" fontId="0" fillId="48" borderId="0" xfId="0" applyFont="1" applyFill="1" applyAlignment="1">
      <alignment/>
    </xf>
    <xf numFmtId="43" fontId="0" fillId="48" borderId="0" xfId="89" applyFont="1" applyFill="1" applyAlignment="1">
      <alignment horizontal="right" wrapText="1"/>
    </xf>
    <xf numFmtId="0" fontId="0" fillId="48" borderId="0" xfId="0" applyFont="1" applyFill="1" applyAlignment="1">
      <alignment/>
    </xf>
    <xf numFmtId="4" fontId="6" fillId="48" borderId="15" xfId="118" applyNumberFormat="1" applyFont="1" applyFill="1" applyBorder="1" applyAlignment="1">
      <alignment horizontal="right" vertical="top" wrapText="1"/>
    </xf>
    <xf numFmtId="4" fontId="6" fillId="48" borderId="15" xfId="118" applyNumberFormat="1" applyFont="1" applyFill="1" applyBorder="1" applyAlignment="1">
      <alignment horizontal="center" vertical="top"/>
    </xf>
    <xf numFmtId="0" fontId="0" fillId="48" borderId="15" xfId="156" applyFont="1" applyFill="1" applyBorder="1" applyAlignment="1">
      <alignment horizontal="left" vertical="top" wrapText="1"/>
      <protection/>
    </xf>
    <xf numFmtId="0" fontId="0" fillId="48" borderId="15" xfId="0" applyNumberFormat="1" applyFont="1" applyFill="1" applyBorder="1" applyAlignment="1">
      <alignment horizontal="left" vertical="justify" wrapText="1"/>
    </xf>
    <xf numFmtId="37" fontId="6" fillId="48" borderId="15" xfId="0" applyNumberFormat="1" applyFont="1" applyFill="1" applyBorder="1" applyAlignment="1" applyProtection="1">
      <alignment horizontal="right" vertical="top" wrapText="1"/>
      <protection/>
    </xf>
    <xf numFmtId="3" fontId="1" fillId="48" borderId="15" xfId="166" applyNumberFormat="1" applyFont="1" applyFill="1" applyBorder="1" applyAlignment="1">
      <alignment horizontal="right" vertical="top" wrapText="1"/>
      <protection/>
    </xf>
    <xf numFmtId="49" fontId="1" fillId="48" borderId="15" xfId="166" applyNumberFormat="1" applyFont="1" applyFill="1" applyBorder="1" applyAlignment="1">
      <alignment horizontal="left" vertical="top" wrapText="1"/>
      <protection/>
    </xf>
    <xf numFmtId="4" fontId="0" fillId="48" borderId="15" xfId="166" applyNumberFormat="1" applyFont="1" applyFill="1" applyBorder="1" applyAlignment="1">
      <alignment vertical="center" wrapText="1"/>
      <protection/>
    </xf>
    <xf numFmtId="39" fontId="0" fillId="48" borderId="15" xfId="166" applyNumberFormat="1" applyFont="1" applyFill="1" applyBorder="1" applyAlignment="1" applyProtection="1">
      <alignment horizontal="center" vertical="center"/>
      <protection locked="0"/>
    </xf>
    <xf numFmtId="3" fontId="0" fillId="48" borderId="15" xfId="166" applyNumberFormat="1" applyFont="1" applyFill="1" applyBorder="1" applyAlignment="1">
      <alignment horizontal="right" vertical="top" wrapText="1"/>
      <protection/>
    </xf>
    <xf numFmtId="49" fontId="0" fillId="48" borderId="15" xfId="166" applyNumberFormat="1" applyFont="1" applyFill="1" applyBorder="1" applyAlignment="1">
      <alignment horizontal="left" vertical="top" wrapText="1"/>
      <protection/>
    </xf>
    <xf numFmtId="210" fontId="0" fillId="48" borderId="15" xfId="166" applyNumberFormat="1" applyFont="1" applyFill="1" applyBorder="1" applyAlignment="1">
      <alignment horizontal="right" vertical="top" wrapText="1"/>
      <protection/>
    </xf>
    <xf numFmtId="210" fontId="1" fillId="48" borderId="15" xfId="166" applyNumberFormat="1" applyFont="1" applyFill="1" applyBorder="1" applyAlignment="1">
      <alignment horizontal="right" vertical="top" wrapText="1"/>
      <protection/>
    </xf>
    <xf numFmtId="37" fontId="0" fillId="48" borderId="15" xfId="141" applyNumberFormat="1" applyFont="1" applyFill="1" applyBorder="1" applyAlignment="1">
      <alignment vertical="top" wrapText="1"/>
      <protection/>
    </xf>
    <xf numFmtId="39" fontId="1" fillId="48" borderId="15" xfId="166" applyFont="1" applyFill="1" applyBorder="1" applyAlignment="1">
      <alignment horizontal="center" vertical="center" wrapText="1"/>
      <protection/>
    </xf>
    <xf numFmtId="0" fontId="1" fillId="48" borderId="15" xfId="0" applyFont="1" applyFill="1" applyBorder="1" applyAlignment="1">
      <alignment/>
    </xf>
    <xf numFmtId="4" fontId="1" fillId="48" borderId="15" xfId="142" applyNumberFormat="1" applyFont="1" applyFill="1" applyBorder="1" applyAlignment="1">
      <alignment horizontal="center" vertical="center"/>
      <protection/>
    </xf>
    <xf numFmtId="4" fontId="1" fillId="48" borderId="15" xfId="142" applyNumberFormat="1" applyFont="1" applyFill="1" applyBorder="1" applyAlignment="1">
      <alignment horizontal="right" vertical="center"/>
      <protection/>
    </xf>
    <xf numFmtId="37" fontId="1" fillId="48" borderId="15" xfId="166" applyNumberFormat="1" applyFont="1" applyFill="1" applyBorder="1" applyAlignment="1">
      <alignment horizontal="right" vertical="center" wrapText="1"/>
      <protection/>
    </xf>
    <xf numFmtId="49" fontId="1" fillId="48" borderId="15" xfId="166" applyNumberFormat="1" applyFont="1" applyFill="1" applyBorder="1" applyAlignment="1">
      <alignment horizontal="left" vertical="center" wrapText="1"/>
      <protection/>
    </xf>
    <xf numFmtId="200" fontId="0" fillId="48" borderId="15" xfId="166" applyNumberFormat="1" applyFont="1" applyFill="1" applyBorder="1" applyAlignment="1">
      <alignment horizontal="right" vertical="center" wrapText="1"/>
      <protection/>
    </xf>
    <xf numFmtId="49" fontId="0" fillId="48" borderId="15" xfId="166" applyNumberFormat="1" applyFont="1" applyFill="1" applyBorder="1" applyAlignment="1">
      <alignment horizontal="left" vertical="center" wrapText="1"/>
      <protection/>
    </xf>
    <xf numFmtId="4" fontId="0" fillId="48" borderId="15" xfId="142" applyNumberFormat="1" applyFont="1" applyFill="1" applyBorder="1" applyAlignment="1">
      <alignment horizontal="right" vertical="center"/>
      <protection/>
    </xf>
    <xf numFmtId="43" fontId="0" fillId="48" borderId="15" xfId="89" applyFont="1" applyFill="1" applyBorder="1" applyAlignment="1">
      <alignment horizontal="right" vertical="center" wrapText="1"/>
    </xf>
    <xf numFmtId="190" fontId="0" fillId="48" borderId="15" xfId="166" applyNumberFormat="1" applyFont="1" applyFill="1" applyBorder="1" applyAlignment="1">
      <alignment horizontal="right" vertical="center" wrapText="1"/>
      <protection/>
    </xf>
    <xf numFmtId="4" fontId="0" fillId="48" borderId="15" xfId="166" applyNumberFormat="1" applyFont="1" applyFill="1" applyBorder="1" applyAlignment="1">
      <alignment horizontal="right" vertical="center" wrapText="1"/>
      <protection/>
    </xf>
    <xf numFmtId="37" fontId="0" fillId="48" borderId="15" xfId="166" applyNumberFormat="1" applyFont="1" applyFill="1" applyBorder="1" applyAlignment="1">
      <alignment vertical="center" wrapText="1"/>
      <protection/>
    </xf>
    <xf numFmtId="209" fontId="0" fillId="48" borderId="15" xfId="89" applyNumberFormat="1" applyFont="1" applyFill="1" applyBorder="1" applyAlignment="1">
      <alignment horizontal="right" vertical="center" wrapText="1"/>
    </xf>
    <xf numFmtId="39" fontId="0" fillId="48" borderId="15" xfId="166" applyNumberFormat="1" applyFont="1" applyFill="1" applyBorder="1" applyAlignment="1" applyProtection="1">
      <alignment vertical="center"/>
      <protection locked="0"/>
    </xf>
    <xf numFmtId="200" fontId="0" fillId="48" borderId="15" xfId="166" applyNumberFormat="1" applyFont="1" applyFill="1" applyBorder="1" applyAlignment="1">
      <alignment horizontal="right" vertical="top" wrapText="1"/>
      <protection/>
    </xf>
    <xf numFmtId="190" fontId="0" fillId="48" borderId="15" xfId="166" applyNumberFormat="1" applyFont="1" applyFill="1" applyBorder="1" applyAlignment="1">
      <alignment horizontal="right" vertical="top" wrapText="1"/>
      <protection/>
    </xf>
    <xf numFmtId="37" fontId="1" fillId="48" borderId="15" xfId="0" applyNumberFormat="1" applyFont="1" applyFill="1" applyBorder="1" applyAlignment="1">
      <alignment horizontal="center" vertical="top" wrapText="1"/>
    </xf>
    <xf numFmtId="0" fontId="1" fillId="48" borderId="15" xfId="0" applyFont="1" applyFill="1" applyBorder="1" applyAlignment="1">
      <alignment wrapText="1"/>
    </xf>
    <xf numFmtId="37" fontId="1" fillId="48" borderId="15" xfId="0" applyNumberFormat="1" applyFont="1" applyFill="1" applyBorder="1" applyAlignment="1">
      <alignment horizontal="right" vertical="center" wrapText="1"/>
    </xf>
    <xf numFmtId="37" fontId="0" fillId="48" borderId="15" xfId="0" applyNumberFormat="1" applyFont="1" applyFill="1" applyBorder="1" applyAlignment="1">
      <alignment horizontal="right" vertical="center" wrapText="1"/>
    </xf>
    <xf numFmtId="4" fontId="0" fillId="48" borderId="15" xfId="0" applyNumberFormat="1" applyFont="1" applyFill="1" applyBorder="1" applyAlignment="1">
      <alignment/>
    </xf>
    <xf numFmtId="181" fontId="0" fillId="48" borderId="15" xfId="0" applyNumberFormat="1" applyFont="1" applyFill="1" applyBorder="1" applyAlignment="1">
      <alignment horizontal="right" vertical="top" wrapText="1"/>
    </xf>
    <xf numFmtId="0" fontId="0" fillId="48" borderId="15" xfId="0" applyFont="1" applyFill="1" applyBorder="1" applyAlignment="1">
      <alignment vertical="center" wrapText="1"/>
    </xf>
    <xf numFmtId="37" fontId="1" fillId="48" borderId="15" xfId="0" applyNumberFormat="1" applyFont="1" applyFill="1" applyBorder="1" applyAlignment="1">
      <alignment wrapText="1"/>
    </xf>
    <xf numFmtId="4" fontId="1" fillId="48" borderId="15" xfId="0" applyNumberFormat="1" applyFont="1" applyFill="1" applyBorder="1" applyAlignment="1">
      <alignment wrapText="1"/>
    </xf>
    <xf numFmtId="194" fontId="0" fillId="48" borderId="15" xfId="0" applyNumberFormat="1" applyFont="1" applyFill="1" applyBorder="1" applyAlignment="1">
      <alignment vertical="center" wrapText="1"/>
    </xf>
    <xf numFmtId="37" fontId="0" fillId="48" borderId="15" xfId="0" applyNumberFormat="1" applyFont="1" applyFill="1" applyBorder="1" applyAlignment="1">
      <alignment vertical="center" wrapText="1"/>
    </xf>
    <xf numFmtId="37" fontId="1" fillId="48" borderId="15" xfId="0" applyNumberFormat="1" applyFont="1" applyFill="1" applyBorder="1" applyAlignment="1">
      <alignment vertical="center" wrapText="1"/>
    </xf>
    <xf numFmtId="194" fontId="0" fillId="48" borderId="15" xfId="0" applyNumberFormat="1" applyFont="1" applyFill="1" applyBorder="1" applyAlignment="1">
      <alignment vertical="top" wrapText="1"/>
    </xf>
    <xf numFmtId="4" fontId="0" fillId="48" borderId="15" xfId="0" applyNumberFormat="1" applyFont="1" applyFill="1" applyBorder="1" applyAlignment="1">
      <alignment horizontal="center" wrapText="1"/>
    </xf>
    <xf numFmtId="196" fontId="0" fillId="48" borderId="15" xfId="0" applyNumberFormat="1" applyFont="1" applyFill="1" applyBorder="1" applyAlignment="1" applyProtection="1">
      <alignment horizontal="right" vertical="center" wrapText="1"/>
      <protection/>
    </xf>
    <xf numFmtId="4" fontId="6" fillId="48" borderId="15" xfId="0" applyNumberFormat="1" applyFont="1" applyFill="1" applyBorder="1" applyAlignment="1">
      <alignment horizontal="center" vertical="center" wrapText="1"/>
    </xf>
    <xf numFmtId="195" fontId="1" fillId="48" borderId="15" xfId="0" applyNumberFormat="1" applyFont="1" applyFill="1" applyBorder="1" applyAlignment="1" applyProtection="1">
      <alignment horizontal="right" vertical="center" wrapText="1"/>
      <protection/>
    </xf>
    <xf numFmtId="0" fontId="1" fillId="48" borderId="15" xfId="0" applyFont="1" applyFill="1" applyBorder="1" applyAlignment="1">
      <alignment vertical="center" wrapText="1"/>
    </xf>
    <xf numFmtId="196" fontId="0" fillId="48" borderId="15" xfId="0" applyNumberFormat="1" applyFont="1" applyFill="1" applyBorder="1" applyAlignment="1" applyProtection="1">
      <alignment horizontal="right" vertical="top" wrapText="1"/>
      <protection/>
    </xf>
    <xf numFmtId="4" fontId="6" fillId="48" borderId="15" xfId="0" applyNumberFormat="1" applyFont="1" applyFill="1" applyBorder="1" applyAlignment="1">
      <alignment horizontal="center" wrapText="1"/>
    </xf>
    <xf numFmtId="4" fontId="0" fillId="48" borderId="15" xfId="0" applyNumberFormat="1" applyFont="1" applyFill="1" applyBorder="1" applyAlignment="1" applyProtection="1">
      <alignment vertical="top"/>
      <protection locked="0"/>
    </xf>
    <xf numFmtId="195" fontId="0" fillId="48" borderId="15" xfId="0" applyNumberFormat="1" applyFont="1" applyFill="1" applyBorder="1" applyAlignment="1" applyProtection="1">
      <alignment horizontal="right" vertical="center" wrapText="1"/>
      <protection/>
    </xf>
    <xf numFmtId="4" fontId="0" fillId="48" borderId="15" xfId="0" applyNumberFormat="1" applyFont="1" applyFill="1" applyBorder="1" applyAlignment="1" applyProtection="1">
      <alignment horizontal="right" vertical="top" wrapText="1"/>
      <protection locked="0"/>
    </xf>
    <xf numFmtId="0" fontId="0" fillId="48" borderId="15" xfId="0" applyFont="1" applyFill="1" applyBorder="1" applyAlignment="1">
      <alignment horizontal="center" vertical="center"/>
    </xf>
    <xf numFmtId="39" fontId="0" fillId="48" borderId="15" xfId="0" applyNumberFormat="1" applyFont="1" applyFill="1" applyBorder="1" applyAlignment="1" applyProtection="1">
      <alignment horizontal="right" wrapText="1"/>
      <protection locked="0"/>
    </xf>
    <xf numFmtId="4" fontId="0" fillId="48" borderId="15" xfId="141" applyNumberFormat="1" applyFont="1" applyFill="1" applyBorder="1" applyAlignment="1">
      <alignment/>
      <protection/>
    </xf>
    <xf numFmtId="39" fontId="0" fillId="48" borderId="15" xfId="141" applyFont="1" applyFill="1" applyBorder="1" applyAlignment="1">
      <alignment vertical="top"/>
      <protection/>
    </xf>
    <xf numFmtId="181" fontId="1" fillId="48" borderId="15" xfId="0" applyNumberFormat="1" applyFont="1" applyFill="1" applyBorder="1" applyAlignment="1">
      <alignment horizontal="center" vertical="top" wrapText="1"/>
    </xf>
    <xf numFmtId="37" fontId="0" fillId="48" borderId="15" xfId="0" applyNumberFormat="1" applyFont="1" applyFill="1" applyBorder="1" applyAlignment="1">
      <alignment horizontal="right" vertical="top" wrapText="1"/>
    </xf>
    <xf numFmtId="37" fontId="0" fillId="48" borderId="15" xfId="0" applyNumberFormat="1" applyFont="1" applyFill="1" applyBorder="1" applyAlignment="1">
      <alignment horizontal="right" vertical="center" wrapText="1"/>
    </xf>
    <xf numFmtId="4" fontId="0" fillId="48" borderId="15" xfId="118" applyNumberFormat="1" applyFont="1" applyFill="1" applyBorder="1" applyAlignment="1" applyProtection="1">
      <alignment horizontal="right" vertical="center" wrapText="1"/>
      <protection locked="0"/>
    </xf>
    <xf numFmtId="0" fontId="0" fillId="48" borderId="15" xfId="149" applyFont="1" applyFill="1" applyBorder="1" applyAlignment="1">
      <alignment horizontal="center"/>
      <protection/>
    </xf>
    <xf numFmtId="0" fontId="1" fillId="48" borderId="15" xfId="149" applyFont="1" applyFill="1" applyBorder="1" applyAlignment="1">
      <alignment horizontal="right"/>
      <protection/>
    </xf>
    <xf numFmtId="4" fontId="0" fillId="48" borderId="15" xfId="149" applyNumberFormat="1" applyFont="1" applyFill="1" applyBorder="1" applyAlignment="1">
      <alignment/>
      <protection/>
    </xf>
    <xf numFmtId="174" fontId="0" fillId="48" borderId="15" xfId="149" applyNumberFormat="1" applyFont="1" applyFill="1" applyBorder="1" applyAlignment="1">
      <alignment horizontal="center"/>
      <protection/>
    </xf>
    <xf numFmtId="0" fontId="0" fillId="48" borderId="15" xfId="149" applyFont="1" applyFill="1" applyBorder="1" applyAlignment="1">
      <alignment horizontal="right"/>
      <protection/>
    </xf>
    <xf numFmtId="10" fontId="0" fillId="48" borderId="15" xfId="177" applyNumberFormat="1" applyFont="1" applyFill="1" applyBorder="1" applyAlignment="1">
      <alignment/>
    </xf>
    <xf numFmtId="49" fontId="0" fillId="48" borderId="15" xfId="149" applyNumberFormat="1" applyFont="1" applyFill="1" applyBorder="1" applyAlignment="1">
      <alignment horizontal="center" vertical="center"/>
      <protection/>
    </xf>
    <xf numFmtId="39" fontId="0" fillId="48" borderId="15" xfId="149" applyNumberFormat="1" applyFont="1" applyFill="1" applyBorder="1" applyAlignment="1" applyProtection="1">
      <alignment horizontal="right" vertical="center"/>
      <protection/>
    </xf>
    <xf numFmtId="10" fontId="0" fillId="48" borderId="15" xfId="177" applyNumberFormat="1" applyFont="1" applyFill="1" applyBorder="1" applyAlignment="1" applyProtection="1">
      <alignment horizontal="right" vertical="center"/>
      <protection/>
    </xf>
    <xf numFmtId="39" fontId="0" fillId="48" borderId="15" xfId="149" applyNumberFormat="1" applyFont="1" applyFill="1" applyBorder="1" applyAlignment="1">
      <alignment horizontal="center" vertical="center"/>
      <protection/>
    </xf>
    <xf numFmtId="39" fontId="0" fillId="48" borderId="15" xfId="149" applyNumberFormat="1" applyFont="1" applyFill="1" applyBorder="1" applyAlignment="1" applyProtection="1">
      <alignment horizontal="right" vertical="center" wrapText="1"/>
      <protection/>
    </xf>
    <xf numFmtId="43" fontId="0" fillId="48" borderId="15" xfId="89" applyFont="1" applyFill="1" applyBorder="1" applyAlignment="1" applyProtection="1">
      <alignment horizontal="right" vertical="center"/>
      <protection/>
    </xf>
    <xf numFmtId="0" fontId="6" fillId="48" borderId="15" xfId="0" applyFont="1" applyFill="1" applyBorder="1" applyAlignment="1">
      <alignment vertical="top" wrapText="1"/>
    </xf>
    <xf numFmtId="0" fontId="6" fillId="48" borderId="15" xfId="0" applyFont="1" applyFill="1" applyBorder="1" applyAlignment="1">
      <alignment wrapText="1"/>
    </xf>
    <xf numFmtId="1" fontId="0" fillId="48" borderId="15" xfId="145" applyNumberFormat="1" applyFont="1" applyFill="1" applyBorder="1" applyAlignment="1">
      <alignment horizontal="right" vertical="top"/>
      <protection/>
    </xf>
    <xf numFmtId="199" fontId="7" fillId="48" borderId="15" xfId="0" applyNumberFormat="1" applyFont="1" applyFill="1" applyBorder="1" applyAlignment="1">
      <alignment horizontal="right" vertical="top" wrapText="1"/>
    </xf>
    <xf numFmtId="190" fontId="6" fillId="48" borderId="15" xfId="0" applyNumberFormat="1" applyFont="1" applyFill="1" applyBorder="1" applyAlignment="1">
      <alignment horizontal="right" vertical="center"/>
    </xf>
    <xf numFmtId="199" fontId="6" fillId="48" borderId="15" xfId="0" applyNumberFormat="1" applyFont="1" applyFill="1" applyBorder="1" applyAlignment="1">
      <alignment horizontal="center" vertical="center"/>
    </xf>
    <xf numFmtId="199" fontId="6" fillId="48" borderId="15" xfId="0" applyNumberFormat="1" applyFont="1" applyFill="1" applyBorder="1" applyAlignment="1">
      <alignment horizontal="right" vertical="top" wrapText="1"/>
    </xf>
    <xf numFmtId="10" fontId="6" fillId="48" borderId="15" xfId="0" applyNumberFormat="1" applyFont="1" applyFill="1" applyBorder="1" applyAlignment="1">
      <alignment horizontal="right" vertical="center"/>
    </xf>
    <xf numFmtId="0" fontId="0" fillId="48" borderId="0" xfId="0" applyFont="1" applyFill="1" applyBorder="1" applyAlignment="1">
      <alignment/>
    </xf>
    <xf numFmtId="37" fontId="0" fillId="48" borderId="15" xfId="0" applyNumberFormat="1" applyFont="1" applyFill="1" applyBorder="1" applyAlignment="1">
      <alignment vertical="top" wrapText="1"/>
    </xf>
    <xf numFmtId="37" fontId="1" fillId="48" borderId="15" xfId="0" applyNumberFormat="1" applyFont="1" applyFill="1" applyBorder="1" applyAlignment="1">
      <alignment vertical="top" wrapText="1"/>
    </xf>
    <xf numFmtId="39" fontId="0" fillId="48" borderId="15" xfId="0" applyNumberFormat="1" applyFont="1" applyFill="1" applyBorder="1" applyAlignment="1">
      <alignment horizontal="right" vertical="top" wrapText="1"/>
    </xf>
    <xf numFmtId="4" fontId="0" fillId="48" borderId="15" xfId="166" applyNumberFormat="1" applyFont="1" applyFill="1" applyBorder="1" applyAlignment="1">
      <alignment wrapText="1"/>
      <protection/>
    </xf>
    <xf numFmtId="39" fontId="0" fillId="48" borderId="15" xfId="166" applyNumberFormat="1" applyFont="1" applyFill="1" applyBorder="1" applyAlignment="1" applyProtection="1">
      <alignment horizontal="center"/>
      <protection locked="0"/>
    </xf>
    <xf numFmtId="43" fontId="0" fillId="48" borderId="15" xfId="89" applyFont="1" applyFill="1" applyBorder="1" applyAlignment="1">
      <alignment horizontal="right" vertical="top" wrapText="1"/>
    </xf>
    <xf numFmtId="0" fontId="0" fillId="48" borderId="15" xfId="0" applyFont="1" applyFill="1" applyBorder="1" applyAlignment="1">
      <alignment horizontal="center" vertical="top" wrapText="1"/>
    </xf>
    <xf numFmtId="4" fontId="0" fillId="48" borderId="15" xfId="166" applyNumberFormat="1" applyFont="1" applyFill="1" applyBorder="1" applyAlignment="1">
      <alignment horizontal="right" wrapText="1"/>
      <protection/>
    </xf>
    <xf numFmtId="39" fontId="0" fillId="48" borderId="15" xfId="141" applyNumberFormat="1" applyFont="1" applyFill="1" applyBorder="1" applyAlignment="1">
      <alignment vertical="top" wrapText="1"/>
      <protection/>
    </xf>
    <xf numFmtId="199" fontId="1" fillId="48" borderId="15" xfId="0" applyNumberFormat="1" applyFont="1" applyFill="1" applyBorder="1" applyAlignment="1">
      <alignment horizontal="center" vertical="center"/>
    </xf>
    <xf numFmtId="0" fontId="7" fillId="48" borderId="15" xfId="0" applyFont="1" applyFill="1" applyBorder="1" applyAlignment="1">
      <alignment horizontal="center" vertical="center"/>
    </xf>
    <xf numFmtId="190" fontId="6" fillId="48" borderId="15" xfId="0" applyNumberFormat="1" applyFont="1" applyFill="1" applyBorder="1" applyAlignment="1">
      <alignment vertical="center"/>
    </xf>
    <xf numFmtId="39" fontId="0" fillId="48" borderId="15" xfId="0" applyNumberFormat="1" applyFont="1" applyFill="1" applyBorder="1" applyAlignment="1">
      <alignment horizontal="right" vertical="center"/>
    </xf>
    <xf numFmtId="199" fontId="0" fillId="48" borderId="15" xfId="0" applyNumberFormat="1" applyFont="1" applyFill="1" applyBorder="1" applyAlignment="1">
      <alignment horizontal="center" vertical="center"/>
    </xf>
    <xf numFmtId="199" fontId="1" fillId="48" borderId="15" xfId="0" applyNumberFormat="1" applyFont="1" applyFill="1" applyBorder="1" applyAlignment="1">
      <alignment horizontal="right" vertical="center"/>
    </xf>
    <xf numFmtId="0" fontId="1" fillId="48" borderId="15" xfId="0" applyFont="1" applyFill="1" applyBorder="1" applyAlignment="1">
      <alignment vertical="center"/>
    </xf>
    <xf numFmtId="0" fontId="0" fillId="48" borderId="15" xfId="0" applyFont="1" applyFill="1" applyBorder="1" applyAlignment="1">
      <alignment vertical="center"/>
    </xf>
    <xf numFmtId="214" fontId="1" fillId="48" borderId="15" xfId="0" applyNumberFormat="1" applyFont="1" applyFill="1" applyBorder="1" applyAlignment="1">
      <alignment vertical="center" wrapText="1"/>
    </xf>
    <xf numFmtId="215" fontId="0" fillId="48" borderId="15" xfId="0" applyNumberFormat="1" applyFont="1" applyFill="1" applyBorder="1" applyAlignment="1">
      <alignment vertical="center" wrapText="1"/>
    </xf>
    <xf numFmtId="217" fontId="0" fillId="48" borderId="15" xfId="0" applyNumberFormat="1" applyFont="1" applyFill="1" applyBorder="1" applyAlignment="1">
      <alignment vertical="center" wrapText="1"/>
    </xf>
    <xf numFmtId="39" fontId="0" fillId="48" borderId="15" xfId="0" applyNumberFormat="1" applyFont="1" applyFill="1" applyBorder="1" applyAlignment="1">
      <alignment horizontal="right" vertical="center" wrapText="1"/>
    </xf>
    <xf numFmtId="199" fontId="0" fillId="48" borderId="15" xfId="0" applyNumberFormat="1" applyFont="1" applyFill="1" applyBorder="1" applyAlignment="1">
      <alignment horizontal="center" vertical="center" wrapText="1"/>
    </xf>
    <xf numFmtId="0" fontId="0" fillId="48" borderId="15" xfId="0" applyFont="1" applyFill="1" applyBorder="1" applyAlignment="1">
      <alignment vertical="top"/>
    </xf>
    <xf numFmtId="0" fontId="6" fillId="48" borderId="15" xfId="0" applyNumberFormat="1" applyFont="1" applyFill="1" applyBorder="1" applyAlignment="1">
      <alignment vertical="center" wrapText="1"/>
    </xf>
    <xf numFmtId="0" fontId="0" fillId="48" borderId="0" xfId="0" applyFont="1" applyFill="1" applyAlignment="1">
      <alignment vertical="top" wrapText="1"/>
    </xf>
    <xf numFmtId="43" fontId="12" fillId="48" borderId="0" xfId="89" applyFont="1" applyFill="1" applyAlignment="1">
      <alignment vertical="top" wrapText="1"/>
    </xf>
    <xf numFmtId="0" fontId="1" fillId="48" borderId="0" xfId="0" applyFont="1" applyFill="1" applyAlignment="1">
      <alignment vertical="top" wrapText="1"/>
    </xf>
    <xf numFmtId="174" fontId="0" fillId="48" borderId="0" xfId="0" applyNumberFormat="1" applyFont="1" applyFill="1" applyBorder="1" applyAlignment="1">
      <alignment vertical="top" wrapText="1"/>
    </xf>
    <xf numFmtId="0" fontId="0" fillId="48" borderId="0" xfId="0" applyFont="1" applyFill="1" applyBorder="1" applyAlignment="1" quotePrefix="1">
      <alignment horizontal="left"/>
    </xf>
    <xf numFmtId="4" fontId="0" fillId="48" borderId="0" xfId="0" applyNumberFormat="1" applyFont="1" applyFill="1" applyBorder="1" applyAlignment="1">
      <alignment horizontal="center"/>
    </xf>
    <xf numFmtId="4" fontId="0" fillId="48" borderId="0" xfId="0" applyNumberFormat="1" applyFont="1" applyFill="1" applyBorder="1" applyAlignment="1">
      <alignment horizontal="right" wrapText="1"/>
    </xf>
    <xf numFmtId="43" fontId="13" fillId="48" borderId="0" xfId="89" applyFont="1" applyFill="1" applyBorder="1" applyAlignment="1">
      <alignment horizontal="right" wrapText="1"/>
    </xf>
    <xf numFmtId="43" fontId="13" fillId="48" borderId="0" xfId="89" applyFont="1" applyFill="1" applyBorder="1" applyAlignment="1">
      <alignment horizontal="right" vertical="top" wrapText="1"/>
    </xf>
    <xf numFmtId="0" fontId="0" fillId="48" borderId="0" xfId="0" applyFont="1" applyFill="1" applyBorder="1" applyAlignment="1">
      <alignment horizontal="left"/>
    </xf>
    <xf numFmtId="4" fontId="0" fillId="48" borderId="0" xfId="0" applyNumberFormat="1" applyFont="1" applyFill="1" applyBorder="1" applyAlignment="1" quotePrefix="1">
      <alignment horizontal="center"/>
    </xf>
    <xf numFmtId="4" fontId="1" fillId="48" borderId="0" xfId="0" applyNumberFormat="1" applyFont="1" applyFill="1" applyAlignment="1">
      <alignment horizontal="right" vertical="top" wrapText="1"/>
    </xf>
    <xf numFmtId="43" fontId="13" fillId="48" borderId="0" xfId="89" applyFont="1" applyFill="1" applyBorder="1" applyAlignment="1" applyProtection="1">
      <alignment horizontal="right" vertical="center" wrapText="1"/>
      <protection/>
    </xf>
    <xf numFmtId="43" fontId="13" fillId="48" borderId="0" xfId="89" applyFont="1" applyFill="1" applyBorder="1" applyAlignment="1">
      <alignment vertical="top" wrapText="1"/>
    </xf>
    <xf numFmtId="174" fontId="0" fillId="48" borderId="0" xfId="0" applyNumberFormat="1" applyFont="1" applyFill="1" applyAlignment="1">
      <alignment vertical="top" wrapText="1"/>
    </xf>
    <xf numFmtId="0" fontId="1" fillId="48" borderId="16" xfId="0" applyFont="1" applyFill="1" applyBorder="1" applyAlignment="1">
      <alignment horizontal="center" vertical="center"/>
    </xf>
    <xf numFmtId="4" fontId="1" fillId="48" borderId="16" xfId="0" applyNumberFormat="1" applyFont="1" applyFill="1" applyBorder="1" applyAlignment="1">
      <alignment horizontal="center" vertical="center"/>
    </xf>
    <xf numFmtId="4" fontId="1" fillId="48" borderId="16" xfId="0" applyNumberFormat="1" applyFont="1" applyFill="1" applyBorder="1" applyAlignment="1">
      <alignment horizontal="right" vertical="center" wrapText="1"/>
    </xf>
    <xf numFmtId="43" fontId="29" fillId="48" borderId="0" xfId="89" applyFont="1" applyFill="1" applyBorder="1" applyAlignment="1">
      <alignment horizontal="right" vertical="center" wrapText="1"/>
    </xf>
    <xf numFmtId="0" fontId="1" fillId="48" borderId="17" xfId="0" applyFont="1" applyFill="1" applyBorder="1" applyAlignment="1">
      <alignment horizontal="center" vertical="top"/>
    </xf>
    <xf numFmtId="0" fontId="1" fillId="48" borderId="17" xfId="0" applyFont="1" applyFill="1" applyBorder="1" applyAlignment="1">
      <alignment vertical="top" wrapText="1"/>
    </xf>
    <xf numFmtId="0" fontId="0" fillId="48" borderId="17" xfId="0" applyFont="1" applyFill="1" applyBorder="1" applyAlignment="1">
      <alignment/>
    </xf>
    <xf numFmtId="0" fontId="0" fillId="48" borderId="17" xfId="0" applyFont="1" applyFill="1" applyBorder="1" applyAlignment="1">
      <alignment horizontal="center" vertical="center"/>
    </xf>
    <xf numFmtId="39" fontId="0" fillId="48" borderId="17" xfId="0" applyNumberFormat="1" applyFont="1" applyFill="1" applyBorder="1" applyAlignment="1" applyProtection="1">
      <alignment horizontal="right" wrapText="1"/>
      <protection locked="0"/>
    </xf>
    <xf numFmtId="43" fontId="13" fillId="48" borderId="0" xfId="89" applyFont="1" applyFill="1" applyAlignment="1">
      <alignment/>
    </xf>
    <xf numFmtId="43" fontId="12" fillId="48" borderId="0" xfId="89" applyFont="1" applyFill="1" applyAlignment="1">
      <alignment/>
    </xf>
    <xf numFmtId="43" fontId="13" fillId="48" borderId="0" xfId="89" applyFont="1" applyFill="1" applyAlignment="1">
      <alignment vertical="top" wrapText="1"/>
    </xf>
    <xf numFmtId="4" fontId="0" fillId="48" borderId="0" xfId="0" applyNumberFormat="1" applyFont="1" applyFill="1" applyAlignment="1">
      <alignment vertical="top" wrapText="1"/>
    </xf>
    <xf numFmtId="0" fontId="0" fillId="48" borderId="0" xfId="0" applyFont="1" applyFill="1" applyBorder="1" applyAlignment="1">
      <alignment vertical="top" wrapText="1"/>
    </xf>
    <xf numFmtId="4" fontId="0" fillId="48" borderId="0" xfId="0" applyNumberFormat="1" applyFont="1" applyFill="1" applyBorder="1" applyAlignment="1">
      <alignment/>
    </xf>
    <xf numFmtId="0" fontId="0" fillId="48" borderId="15" xfId="149" applyFont="1" applyFill="1" applyBorder="1" applyAlignment="1">
      <alignment horizontal="center" vertical="top" wrapText="1"/>
      <protection/>
    </xf>
    <xf numFmtId="0" fontId="1" fillId="48" borderId="15" xfId="0" applyFont="1" applyFill="1" applyBorder="1" applyAlignment="1">
      <alignment horizontal="center" wrapText="1"/>
    </xf>
    <xf numFmtId="176" fontId="0" fillId="48" borderId="15" xfId="97" applyNumberFormat="1" applyFont="1" applyFill="1" applyBorder="1" applyAlignment="1">
      <alignment vertical="top"/>
    </xf>
    <xf numFmtId="174" fontId="0" fillId="48" borderId="15" xfId="149" applyNumberFormat="1" applyFont="1" applyFill="1" applyBorder="1" applyAlignment="1">
      <alignment horizontal="center" vertical="top"/>
      <protection/>
    </xf>
    <xf numFmtId="3" fontId="0" fillId="48" borderId="15" xfId="166" applyNumberFormat="1" applyFont="1" applyFill="1" applyBorder="1" applyAlignment="1">
      <alignment horizontal="right" vertical="center" wrapText="1"/>
      <protection/>
    </xf>
    <xf numFmtId="4" fontId="0" fillId="48" borderId="0" xfId="0" applyNumberFormat="1" applyFont="1" applyFill="1" applyAlignment="1">
      <alignment/>
    </xf>
    <xf numFmtId="39" fontId="8" fillId="48" borderId="0" xfId="141" applyFill="1">
      <alignment/>
      <protection/>
    </xf>
    <xf numFmtId="39" fontId="0" fillId="48" borderId="0" xfId="141" applyFont="1" applyFill="1">
      <alignment/>
      <protection/>
    </xf>
    <xf numFmtId="39" fontId="0" fillId="48" borderId="0" xfId="141" applyFont="1" applyFill="1" applyBorder="1">
      <alignment/>
      <protection/>
    </xf>
    <xf numFmtId="39" fontId="0" fillId="48" borderId="15" xfId="141" applyFont="1" applyFill="1" applyBorder="1">
      <alignment/>
      <protection/>
    </xf>
    <xf numFmtId="4" fontId="0" fillId="48" borderId="15" xfId="135" applyNumberFormat="1" applyFont="1" applyFill="1" applyBorder="1" applyAlignment="1" applyProtection="1">
      <alignment vertical="center" wrapText="1"/>
      <protection/>
    </xf>
    <xf numFmtId="4" fontId="0" fillId="48" borderId="15" xfId="135" applyNumberFormat="1" applyFont="1" applyFill="1" applyBorder="1" applyAlignment="1" applyProtection="1">
      <alignment horizontal="center" vertical="center" wrapText="1"/>
      <protection/>
    </xf>
    <xf numFmtId="190" fontId="0" fillId="48" borderId="0" xfId="0" applyNumberFormat="1" applyFont="1" applyFill="1" applyAlignment="1">
      <alignment vertical="top" wrapText="1"/>
    </xf>
    <xf numFmtId="200" fontId="0" fillId="48" borderId="0" xfId="0" applyNumberFormat="1" applyFont="1" applyFill="1" applyAlignment="1">
      <alignment vertical="top" wrapText="1"/>
    </xf>
    <xf numFmtId="43" fontId="0" fillId="48" borderId="0" xfId="0" applyNumberFormat="1" applyFont="1" applyFill="1" applyAlignment="1">
      <alignment/>
    </xf>
    <xf numFmtId="171" fontId="0" fillId="48" borderId="0" xfId="0" applyNumberFormat="1" applyFont="1" applyFill="1" applyAlignment="1">
      <alignment/>
    </xf>
    <xf numFmtId="190" fontId="0" fillId="48" borderId="0" xfId="0" applyNumberFormat="1" applyFont="1" applyFill="1" applyAlignment="1">
      <alignment/>
    </xf>
    <xf numFmtId="43" fontId="13" fillId="48" borderId="0" xfId="89" applyFont="1" applyFill="1" applyBorder="1" applyAlignment="1">
      <alignment horizontal="center"/>
    </xf>
    <xf numFmtId="0" fontId="0" fillId="48" borderId="0" xfId="0" applyFill="1" applyBorder="1" applyAlignment="1">
      <alignment horizontal="center"/>
    </xf>
    <xf numFmtId="198" fontId="0" fillId="48" borderId="0" xfId="0" applyNumberFormat="1" applyFill="1" applyBorder="1" applyAlignment="1">
      <alignment horizontal="center"/>
    </xf>
    <xf numFmtId="43" fontId="13" fillId="48" borderId="0" xfId="89" applyFont="1" applyFill="1" applyBorder="1" applyAlignment="1">
      <alignment/>
    </xf>
    <xf numFmtId="0" fontId="0" fillId="48" borderId="0" xfId="0" applyFill="1" applyBorder="1" applyAlignment="1">
      <alignment/>
    </xf>
    <xf numFmtId="0" fontId="15" fillId="48" borderId="0" xfId="0" applyFont="1" applyFill="1" applyBorder="1" applyAlignment="1">
      <alignment wrapText="1"/>
    </xf>
    <xf numFmtId="198" fontId="15" fillId="48" borderId="0" xfId="0" applyNumberFormat="1" applyFont="1" applyFill="1" applyBorder="1" applyAlignment="1">
      <alignment horizontal="center" vertical="center"/>
    </xf>
    <xf numFmtId="43" fontId="30" fillId="48" borderId="0" xfId="89" applyFont="1" applyFill="1" applyAlignment="1">
      <alignment/>
    </xf>
    <xf numFmtId="39" fontId="8" fillId="48" borderId="0" xfId="135" applyFill="1">
      <alignment/>
      <protection/>
    </xf>
    <xf numFmtId="39" fontId="0" fillId="48" borderId="0" xfId="135" applyFont="1" applyFill="1">
      <alignment/>
      <protection/>
    </xf>
    <xf numFmtId="39" fontId="0" fillId="48" borderId="0" xfId="135" applyFont="1" applyFill="1" applyBorder="1" applyAlignment="1">
      <alignment vertical="top"/>
      <protection/>
    </xf>
    <xf numFmtId="4" fontId="1" fillId="48" borderId="15" xfId="0" applyNumberFormat="1" applyFont="1" applyFill="1" applyBorder="1" applyAlignment="1" applyProtection="1">
      <alignment horizontal="right" wrapText="1"/>
      <protection locked="0"/>
    </xf>
    <xf numFmtId="209" fontId="0" fillId="48" borderId="15" xfId="115" applyNumberFormat="1" applyFont="1" applyFill="1" applyBorder="1" applyAlignment="1" applyProtection="1">
      <alignment horizontal="right" vertical="center"/>
      <protection/>
    </xf>
    <xf numFmtId="0" fontId="1" fillId="48" borderId="15" xfId="0" applyFont="1" applyFill="1" applyBorder="1" applyAlignment="1">
      <alignment horizontal="center" vertical="top" wrapText="1"/>
    </xf>
    <xf numFmtId="4" fontId="0" fillId="48" borderId="15" xfId="118" applyNumberFormat="1" applyFont="1" applyFill="1" applyBorder="1" applyAlignment="1">
      <alignment horizontal="right" vertical="center" wrapText="1"/>
    </xf>
    <xf numFmtId="4" fontId="0" fillId="48" borderId="15" xfId="118" applyNumberFormat="1" applyFont="1" applyFill="1" applyBorder="1" applyAlignment="1">
      <alignment horizontal="center" vertical="center"/>
    </xf>
    <xf numFmtId="174" fontId="1" fillId="48" borderId="0" xfId="0" applyNumberFormat="1" applyFont="1" applyFill="1" applyAlignment="1">
      <alignment/>
    </xf>
    <xf numFmtId="0" fontId="0" fillId="48" borderId="18" xfId="149" applyFont="1" applyFill="1" applyBorder="1" applyAlignment="1">
      <alignment horizontal="center" vertical="top" wrapText="1"/>
      <protection/>
    </xf>
    <xf numFmtId="0" fontId="1" fillId="48" borderId="18" xfId="0" applyFont="1" applyFill="1" applyBorder="1" applyAlignment="1">
      <alignment horizontal="center" wrapText="1"/>
    </xf>
    <xf numFmtId="176" fontId="0" fillId="48" borderId="18" xfId="97" applyNumberFormat="1" applyFont="1" applyFill="1" applyBorder="1" applyAlignment="1">
      <alignment vertical="top"/>
    </xf>
    <xf numFmtId="174" fontId="0" fillId="48" borderId="18" xfId="149" applyNumberFormat="1" applyFont="1" applyFill="1" applyBorder="1" applyAlignment="1">
      <alignment horizontal="center" vertical="top"/>
      <protection/>
    </xf>
    <xf numFmtId="0" fontId="0" fillId="48" borderId="17" xfId="149" applyFont="1" applyFill="1" applyBorder="1" applyAlignment="1">
      <alignment horizontal="center" vertical="top" wrapText="1"/>
      <protection/>
    </xf>
    <xf numFmtId="0" fontId="1" fillId="48" borderId="17" xfId="0" applyFont="1" applyFill="1" applyBorder="1" applyAlignment="1">
      <alignment horizontal="center" wrapText="1"/>
    </xf>
    <xf numFmtId="176" fontId="0" fillId="48" borderId="17" xfId="97" applyNumberFormat="1" applyFont="1" applyFill="1" applyBorder="1" applyAlignment="1">
      <alignment vertical="top"/>
    </xf>
    <xf numFmtId="174" fontId="0" fillId="48" borderId="17" xfId="149" applyNumberFormat="1" applyFont="1" applyFill="1" applyBorder="1" applyAlignment="1">
      <alignment horizontal="center" vertical="top"/>
      <protection/>
    </xf>
    <xf numFmtId="0" fontId="1" fillId="48" borderId="15" xfId="149" applyFont="1" applyFill="1" applyBorder="1" applyAlignment="1">
      <alignment horizontal="center"/>
      <protection/>
    </xf>
    <xf numFmtId="174" fontId="1" fillId="48" borderId="15" xfId="149" applyNumberFormat="1" applyFont="1" applyFill="1" applyBorder="1" applyAlignment="1">
      <alignment horizontal="center"/>
      <protection/>
    </xf>
    <xf numFmtId="39" fontId="1" fillId="48" borderId="15" xfId="149" applyNumberFormat="1" applyFont="1" applyFill="1" applyBorder="1" applyAlignment="1" applyProtection="1">
      <alignment horizontal="right" vertical="center"/>
      <protection/>
    </xf>
    <xf numFmtId="175" fontId="0" fillId="48" borderId="15" xfId="150" applyNumberFormat="1" applyFont="1" applyFill="1" applyBorder="1" applyAlignment="1">
      <alignment horizontal="center" vertical="center"/>
      <protection/>
    </xf>
    <xf numFmtId="0" fontId="0" fillId="48" borderId="15" xfId="150" applyFont="1" applyFill="1" applyBorder="1" applyAlignment="1">
      <alignment vertical="center" wrapText="1"/>
      <protection/>
    </xf>
    <xf numFmtId="43" fontId="0" fillId="48" borderId="15" xfId="109" applyFont="1" applyFill="1" applyBorder="1" applyAlignment="1">
      <alignment vertical="center"/>
    </xf>
    <xf numFmtId="43" fontId="0" fillId="48" borderId="15" xfId="109" applyFont="1" applyFill="1" applyBorder="1" applyAlignment="1">
      <alignment horizontal="center" vertical="center"/>
    </xf>
    <xf numFmtId="199" fontId="7" fillId="48" borderId="15" xfId="0" applyNumberFormat="1" applyFont="1" applyFill="1" applyBorder="1" applyAlignment="1">
      <alignment horizontal="left" vertical="top" wrapText="1"/>
    </xf>
    <xf numFmtId="199" fontId="7" fillId="48" borderId="15" xfId="0" applyNumberFormat="1" applyFont="1" applyFill="1" applyBorder="1" applyAlignment="1">
      <alignment horizontal="center" vertical="top" wrapText="1"/>
    </xf>
    <xf numFmtId="175" fontId="0" fillId="48" borderId="15" xfId="149" applyNumberFormat="1" applyFont="1" applyFill="1" applyBorder="1" applyAlignment="1">
      <alignment horizontal="center" vertical="top" wrapText="1"/>
      <protection/>
    </xf>
    <xf numFmtId="0" fontId="1" fillId="48" borderId="15" xfId="0" applyFont="1" applyFill="1" applyBorder="1" applyAlignment="1">
      <alignment horizontal="right" wrapText="1"/>
    </xf>
    <xf numFmtId="0" fontId="1" fillId="48" borderId="18" xfId="0" applyFont="1" applyFill="1" applyBorder="1" applyAlignment="1">
      <alignment horizontal="right" wrapText="1"/>
    </xf>
    <xf numFmtId="0" fontId="0" fillId="48" borderId="19" xfId="149" applyFont="1" applyFill="1" applyBorder="1" applyAlignment="1">
      <alignment horizontal="center" vertical="top" wrapText="1"/>
      <protection/>
    </xf>
    <xf numFmtId="0" fontId="1" fillId="48" borderId="19" xfId="0" applyFont="1" applyFill="1" applyBorder="1" applyAlignment="1">
      <alignment horizontal="right" wrapText="1"/>
    </xf>
    <xf numFmtId="176" fontId="0" fillId="48" borderId="19" xfId="97" applyNumberFormat="1" applyFont="1" applyFill="1" applyBorder="1" applyAlignment="1">
      <alignment vertical="top"/>
    </xf>
    <xf numFmtId="174" fontId="0" fillId="48" borderId="19" xfId="149" applyNumberFormat="1" applyFont="1" applyFill="1" applyBorder="1" applyAlignment="1">
      <alignment horizontal="center" vertical="top"/>
      <protection/>
    </xf>
    <xf numFmtId="4" fontId="1" fillId="48" borderId="19" xfId="91" applyNumberFormat="1" applyFont="1" applyFill="1" applyBorder="1" applyAlignment="1">
      <alignment horizontal="right" wrapText="1"/>
    </xf>
    <xf numFmtId="0" fontId="0" fillId="48" borderId="0" xfId="149" applyFont="1" applyFill="1" applyBorder="1" applyAlignment="1">
      <alignment horizontal="center" vertical="top" wrapText="1"/>
      <protection/>
    </xf>
    <xf numFmtId="176" fontId="0" fillId="48" borderId="0" xfId="97" applyNumberFormat="1" applyFont="1" applyFill="1" applyBorder="1" applyAlignment="1">
      <alignment vertical="top"/>
    </xf>
    <xf numFmtId="174" fontId="0" fillId="48" borderId="0" xfId="149" applyNumberFormat="1" applyFont="1" applyFill="1" applyBorder="1" applyAlignment="1">
      <alignment horizontal="center" vertical="top"/>
      <protection/>
    </xf>
    <xf numFmtId="4" fontId="1" fillId="48" borderId="0" xfId="91" applyNumberFormat="1" applyFont="1" applyFill="1" applyBorder="1" applyAlignment="1">
      <alignment horizontal="right" wrapText="1"/>
    </xf>
    <xf numFmtId="0" fontId="6" fillId="48" borderId="15" xfId="0" applyFont="1" applyFill="1" applyBorder="1" applyAlignment="1">
      <alignment/>
    </xf>
    <xf numFmtId="181" fontId="0" fillId="48" borderId="15" xfId="141" applyNumberFormat="1" applyFont="1" applyFill="1" applyBorder="1" applyAlignment="1">
      <alignment horizontal="right" vertical="top"/>
      <protection/>
    </xf>
    <xf numFmtId="0" fontId="7" fillId="48" borderId="15" xfId="0" applyFont="1" applyFill="1" applyBorder="1" applyAlignment="1">
      <alignment horizontal="center"/>
    </xf>
    <xf numFmtId="0" fontId="7" fillId="48" borderId="15" xfId="0" applyFont="1" applyFill="1" applyBorder="1" applyAlignment="1">
      <alignment wrapText="1"/>
    </xf>
    <xf numFmtId="0" fontId="6" fillId="48" borderId="15" xfId="0" applyFont="1" applyFill="1" applyBorder="1" applyAlignment="1">
      <alignment/>
    </xf>
    <xf numFmtId="0" fontId="6" fillId="48" borderId="15" xfId="0" applyFont="1" applyFill="1" applyBorder="1" applyAlignment="1">
      <alignment horizontal="right" vertical="top"/>
    </xf>
    <xf numFmtId="2" fontId="6" fillId="48" borderId="15" xfId="0" applyNumberFormat="1" applyFont="1" applyFill="1" applyBorder="1" applyAlignment="1">
      <alignment horizontal="right"/>
    </xf>
    <xf numFmtId="0" fontId="6" fillId="48" borderId="15" xfId="0" applyFont="1" applyFill="1" applyBorder="1" applyAlignment="1">
      <alignment horizontal="center"/>
    </xf>
    <xf numFmtId="0" fontId="6" fillId="48" borderId="15" xfId="0" applyFont="1" applyFill="1" applyBorder="1" applyAlignment="1">
      <alignment horizontal="right" vertical="center"/>
    </xf>
    <xf numFmtId="2" fontId="6" fillId="48" borderId="15" xfId="0" applyNumberFormat="1" applyFont="1" applyFill="1" applyBorder="1" applyAlignment="1">
      <alignment horizontal="right" vertical="center"/>
    </xf>
    <xf numFmtId="0" fontId="6" fillId="48" borderId="15" xfId="0" applyFont="1" applyFill="1" applyBorder="1" applyAlignment="1">
      <alignment horizontal="center" vertical="center"/>
    </xf>
    <xf numFmtId="0" fontId="6" fillId="48" borderId="15" xfId="0" applyFont="1" applyFill="1" applyBorder="1" applyAlignment="1" applyProtection="1">
      <alignment/>
      <protection locked="0"/>
    </xf>
    <xf numFmtId="4" fontId="0" fillId="48" borderId="15" xfId="142" applyNumberFormat="1" applyFont="1" applyFill="1" applyBorder="1" applyAlignment="1" applyProtection="1">
      <alignment horizontal="right" vertical="center"/>
      <protection locked="0"/>
    </xf>
    <xf numFmtId="4" fontId="0" fillId="48" borderId="17" xfId="0" applyNumberFormat="1" applyFont="1" applyFill="1" applyBorder="1" applyAlignment="1" applyProtection="1">
      <alignment/>
      <protection locked="0"/>
    </xf>
    <xf numFmtId="4" fontId="1" fillId="48" borderId="15" xfId="142" applyNumberFormat="1" applyFont="1" applyFill="1" applyBorder="1" applyAlignment="1" applyProtection="1">
      <alignment horizontal="right" vertical="center"/>
      <protection locked="0"/>
    </xf>
    <xf numFmtId="176" fontId="1" fillId="48" borderId="15" xfId="98" applyNumberFormat="1" applyFont="1" applyFill="1" applyBorder="1" applyAlignment="1" applyProtection="1">
      <alignment horizontal="right" vertical="center" wrapText="1"/>
      <protection locked="0"/>
    </xf>
    <xf numFmtId="176" fontId="0" fillId="48" borderId="15" xfId="98" applyNumberFormat="1" applyFont="1" applyFill="1" applyBorder="1" applyAlignment="1" applyProtection="1">
      <alignment horizontal="right" vertical="center" wrapText="1"/>
      <protection locked="0"/>
    </xf>
    <xf numFmtId="4" fontId="0" fillId="48" borderId="15" xfId="142" applyNumberFormat="1" applyFont="1" applyFill="1" applyBorder="1" applyAlignment="1" applyProtection="1">
      <alignment vertical="center"/>
      <protection locked="0"/>
    </xf>
    <xf numFmtId="4" fontId="0" fillId="48" borderId="15" xfId="0" applyNumberFormat="1" applyFont="1" applyFill="1" applyBorder="1" applyAlignment="1" applyProtection="1">
      <alignment wrapText="1"/>
      <protection locked="0"/>
    </xf>
    <xf numFmtId="4" fontId="0" fillId="48" borderId="15" xfId="166" applyNumberFormat="1" applyFont="1" applyFill="1" applyBorder="1" applyAlignment="1" applyProtection="1">
      <alignment vertical="center"/>
      <protection locked="0"/>
    </xf>
    <xf numFmtId="2" fontId="0" fillId="48" borderId="15" xfId="166" applyNumberFormat="1" applyFont="1" applyFill="1" applyBorder="1" applyAlignment="1" applyProtection="1">
      <alignment vertical="center" wrapText="1"/>
      <protection locked="0"/>
    </xf>
    <xf numFmtId="171" fontId="0" fillId="48" borderId="15" xfId="92" applyFont="1" applyFill="1" applyBorder="1" applyAlignment="1" applyProtection="1">
      <alignment horizontal="right" wrapText="1"/>
      <protection locked="0"/>
    </xf>
    <xf numFmtId="4" fontId="0" fillId="48" borderId="15" xfId="166" applyNumberFormat="1" applyFont="1" applyFill="1" applyBorder="1" applyAlignment="1" applyProtection="1">
      <alignment vertical="center" wrapText="1"/>
      <protection locked="0"/>
    </xf>
    <xf numFmtId="4" fontId="0" fillId="48" borderId="15" xfId="166" applyNumberFormat="1" applyFont="1" applyFill="1" applyBorder="1" applyAlignment="1" applyProtection="1">
      <alignment wrapText="1"/>
      <protection locked="0"/>
    </xf>
    <xf numFmtId="176" fontId="0" fillId="48" borderId="15" xfId="97" applyNumberFormat="1" applyFont="1" applyFill="1" applyBorder="1" applyAlignment="1" applyProtection="1">
      <alignment vertical="top"/>
      <protection locked="0"/>
    </xf>
    <xf numFmtId="4" fontId="1" fillId="48" borderId="15" xfId="91" applyNumberFormat="1" applyFont="1" applyFill="1" applyBorder="1" applyAlignment="1" applyProtection="1">
      <alignment horizontal="right" wrapText="1"/>
      <protection locked="0"/>
    </xf>
    <xf numFmtId="4" fontId="0" fillId="48" borderId="15" xfId="0" applyNumberFormat="1" applyFont="1" applyFill="1" applyBorder="1" applyAlignment="1" applyProtection="1">
      <alignment/>
      <protection locked="0"/>
    </xf>
    <xf numFmtId="4" fontId="0" fillId="48" borderId="15" xfId="0" applyNumberFormat="1" applyFont="1" applyFill="1" applyBorder="1" applyAlignment="1" applyProtection="1">
      <alignment/>
      <protection locked="0"/>
    </xf>
    <xf numFmtId="4" fontId="0" fillId="48" borderId="15" xfId="0" applyNumberFormat="1" applyFont="1" applyFill="1" applyBorder="1" applyAlignment="1" applyProtection="1">
      <alignment vertical="top" wrapText="1"/>
      <protection locked="0"/>
    </xf>
    <xf numFmtId="4" fontId="6" fillId="48" borderId="15" xfId="0" applyNumberFormat="1" applyFont="1" applyFill="1" applyBorder="1" applyAlignment="1" applyProtection="1">
      <alignment vertical="center" wrapText="1"/>
      <protection locked="0"/>
    </xf>
    <xf numFmtId="43" fontId="0" fillId="48" borderId="15" xfId="89" applyFont="1" applyFill="1" applyBorder="1" applyAlignment="1" applyProtection="1">
      <alignment horizontal="right" vertical="top" wrapText="1"/>
      <protection locked="0"/>
    </xf>
    <xf numFmtId="4" fontId="6" fillId="48" borderId="15" xfId="0" applyNumberFormat="1" applyFont="1" applyFill="1" applyBorder="1" applyAlignment="1" applyProtection="1">
      <alignment wrapText="1"/>
      <protection locked="0"/>
    </xf>
    <xf numFmtId="4" fontId="0" fillId="48" borderId="15" xfId="141" applyNumberFormat="1" applyFont="1" applyFill="1" applyBorder="1" applyAlignment="1" applyProtection="1">
      <alignment horizontal="right"/>
      <protection locked="0"/>
    </xf>
    <xf numFmtId="4" fontId="0" fillId="48" borderId="15" xfId="141" applyNumberFormat="1" applyFont="1" applyFill="1" applyBorder="1" applyAlignment="1" applyProtection="1">
      <alignment horizontal="right" wrapText="1"/>
      <protection locked="0"/>
    </xf>
    <xf numFmtId="39" fontId="0" fillId="48" borderId="15" xfId="135" applyFont="1" applyFill="1" applyBorder="1" applyAlignment="1" applyProtection="1">
      <alignment horizontal="right" vertical="center" wrapText="1"/>
      <protection locked="0"/>
    </xf>
    <xf numFmtId="174" fontId="0" fillId="48" borderId="15" xfId="98" applyNumberFormat="1" applyFont="1" applyFill="1" applyBorder="1" applyAlignment="1" applyProtection="1">
      <alignment horizontal="right" vertical="center" wrapText="1"/>
      <protection locked="0"/>
    </xf>
    <xf numFmtId="4" fontId="0" fillId="48" borderId="15" xfId="124" applyNumberFormat="1" applyFont="1" applyFill="1" applyBorder="1" applyAlignment="1" applyProtection="1">
      <alignment/>
      <protection locked="0"/>
    </xf>
    <xf numFmtId="4" fontId="1" fillId="48" borderId="15" xfId="124" applyNumberFormat="1" applyFont="1" applyFill="1" applyBorder="1" applyAlignment="1" applyProtection="1">
      <alignment/>
      <protection locked="0"/>
    </xf>
    <xf numFmtId="4" fontId="0" fillId="48" borderId="15" xfId="166" applyNumberFormat="1" applyFont="1" applyFill="1" applyBorder="1" applyAlignment="1" applyProtection="1">
      <alignment/>
      <protection locked="0"/>
    </xf>
    <xf numFmtId="4" fontId="0" fillId="48" borderId="15" xfId="141" applyNumberFormat="1" applyFont="1" applyFill="1" applyBorder="1" applyAlignment="1" applyProtection="1">
      <alignment/>
      <protection locked="0"/>
    </xf>
    <xf numFmtId="4" fontId="0" fillId="48" borderId="15" xfId="0" applyNumberFormat="1" applyFont="1" applyFill="1" applyBorder="1" applyAlignment="1" applyProtection="1">
      <alignment vertical="center" wrapText="1"/>
      <protection locked="0"/>
    </xf>
    <xf numFmtId="190" fontId="0" fillId="48" borderId="15" xfId="0" applyNumberFormat="1" applyFont="1" applyFill="1" applyBorder="1" applyAlignment="1" applyProtection="1">
      <alignment horizontal="center" vertical="center"/>
      <protection locked="0"/>
    </xf>
    <xf numFmtId="190" fontId="0" fillId="48" borderId="15" xfId="0" applyNumberFormat="1" applyFont="1" applyFill="1" applyBorder="1" applyAlignment="1" applyProtection="1">
      <alignment vertical="center" wrapText="1"/>
      <protection locked="0"/>
    </xf>
    <xf numFmtId="190" fontId="0" fillId="48" borderId="15" xfId="0" applyNumberFormat="1" applyFont="1" applyFill="1" applyBorder="1" applyAlignment="1" applyProtection="1">
      <alignment horizontal="right" vertical="center" wrapText="1"/>
      <protection locked="0"/>
    </xf>
    <xf numFmtId="190" fontId="6" fillId="48" borderId="15" xfId="0" applyNumberFormat="1" applyFont="1" applyFill="1" applyBorder="1" applyAlignment="1" applyProtection="1">
      <alignment vertical="center"/>
      <protection locked="0"/>
    </xf>
    <xf numFmtId="190" fontId="7" fillId="48" borderId="15" xfId="0" applyNumberFormat="1" applyFont="1" applyFill="1" applyBorder="1" applyAlignment="1" applyProtection="1">
      <alignment horizontal="right" vertical="center"/>
      <protection locked="0"/>
    </xf>
    <xf numFmtId="4" fontId="0" fillId="48" borderId="15" xfId="0" applyNumberFormat="1" applyFont="1" applyFill="1" applyBorder="1" applyAlignment="1" applyProtection="1">
      <alignment vertical="center"/>
      <protection locked="0"/>
    </xf>
    <xf numFmtId="186" fontId="0" fillId="48" borderId="15" xfId="0" applyNumberFormat="1" applyFont="1" applyFill="1" applyBorder="1" applyAlignment="1" applyProtection="1">
      <alignment vertical="top" wrapText="1"/>
      <protection locked="0"/>
    </xf>
    <xf numFmtId="4" fontId="0" fillId="48" borderId="15" xfId="118" applyNumberFormat="1" applyFont="1" applyFill="1" applyBorder="1" applyAlignment="1" applyProtection="1">
      <alignment horizontal="right" vertical="top" wrapText="1"/>
      <protection locked="0"/>
    </xf>
    <xf numFmtId="196" fontId="1" fillId="48" borderId="15" xfId="0" applyNumberFormat="1" applyFont="1" applyFill="1" applyBorder="1" applyAlignment="1" applyProtection="1">
      <alignment horizontal="right"/>
      <protection locked="0"/>
    </xf>
    <xf numFmtId="4" fontId="1" fillId="48" borderId="15" xfId="118" applyNumberFormat="1" applyFont="1" applyFill="1" applyBorder="1" applyAlignment="1" applyProtection="1">
      <alignment horizontal="right" vertical="center" wrapText="1"/>
      <protection locked="0"/>
    </xf>
    <xf numFmtId="176" fontId="0" fillId="48" borderId="18" xfId="97" applyNumberFormat="1" applyFont="1" applyFill="1" applyBorder="1" applyAlignment="1" applyProtection="1">
      <alignment vertical="top"/>
      <protection locked="0"/>
    </xf>
    <xf numFmtId="4" fontId="1" fillId="48" borderId="18" xfId="91" applyNumberFormat="1" applyFont="1" applyFill="1" applyBorder="1" applyAlignment="1" applyProtection="1">
      <alignment horizontal="right" wrapText="1"/>
      <protection locked="0"/>
    </xf>
    <xf numFmtId="176" fontId="0" fillId="48" borderId="17" xfId="97" applyNumberFormat="1" applyFont="1" applyFill="1" applyBorder="1" applyAlignment="1" applyProtection="1">
      <alignment vertical="top"/>
      <protection locked="0"/>
    </xf>
    <xf numFmtId="4" fontId="1" fillId="48" borderId="17" xfId="91" applyNumberFormat="1" applyFont="1" applyFill="1" applyBorder="1" applyAlignment="1" applyProtection="1">
      <alignment horizontal="right" wrapText="1"/>
      <protection locked="0"/>
    </xf>
    <xf numFmtId="4" fontId="1" fillId="48" borderId="15" xfId="149" applyNumberFormat="1" applyFont="1" applyFill="1" applyBorder="1" applyAlignment="1" applyProtection="1">
      <alignment/>
      <protection locked="0"/>
    </xf>
    <xf numFmtId="4" fontId="1" fillId="48" borderId="15" xfId="149" applyNumberFormat="1" applyFont="1" applyFill="1" applyBorder="1" applyAlignment="1" applyProtection="1">
      <alignment horizontal="right" wrapText="1"/>
      <protection locked="0"/>
    </xf>
    <xf numFmtId="4" fontId="0" fillId="48" borderId="15" xfId="149" applyNumberFormat="1" applyFont="1" applyFill="1" applyBorder="1" applyAlignment="1" applyProtection="1">
      <alignment/>
      <protection locked="0"/>
    </xf>
    <xf numFmtId="4" fontId="0" fillId="48" borderId="15" xfId="149" applyNumberFormat="1" applyFont="1" applyFill="1" applyBorder="1" applyAlignment="1" applyProtection="1">
      <alignment horizontal="right" wrapText="1"/>
      <protection locked="0"/>
    </xf>
    <xf numFmtId="4" fontId="0" fillId="48" borderId="15" xfId="149" applyNumberFormat="1" applyFont="1" applyFill="1" applyBorder="1" applyAlignment="1" applyProtection="1">
      <alignment vertical="center"/>
      <protection locked="0"/>
    </xf>
    <xf numFmtId="0" fontId="0" fillId="48" borderId="15" xfId="0" applyFont="1" applyFill="1" applyBorder="1" applyAlignment="1" applyProtection="1">
      <alignment/>
      <protection locked="0"/>
    </xf>
    <xf numFmtId="4" fontId="1" fillId="48" borderId="15" xfId="149" applyNumberFormat="1" applyFont="1" applyFill="1" applyBorder="1" applyAlignment="1" applyProtection="1">
      <alignment horizontal="right" vertical="center" wrapText="1"/>
      <protection locked="0"/>
    </xf>
    <xf numFmtId="43" fontId="0" fillId="48" borderId="15" xfId="109" applyFont="1" applyFill="1" applyBorder="1" applyAlignment="1" applyProtection="1">
      <alignment vertical="center"/>
      <protection locked="0"/>
    </xf>
    <xf numFmtId="174" fontId="1" fillId="48" borderId="15" xfId="98" applyNumberFormat="1" applyFont="1" applyFill="1" applyBorder="1" applyAlignment="1" applyProtection="1">
      <alignment horizontal="right" vertical="center" wrapText="1"/>
      <protection locked="0"/>
    </xf>
    <xf numFmtId="4" fontId="6" fillId="48" borderId="15" xfId="0" applyNumberFormat="1" applyFont="1" applyFill="1" applyBorder="1" applyAlignment="1" applyProtection="1">
      <alignment horizontal="right"/>
      <protection locked="0"/>
    </xf>
    <xf numFmtId="198" fontId="7" fillId="48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48" borderId="15" xfId="0" applyNumberFormat="1" applyFont="1" applyFill="1" applyBorder="1" applyAlignment="1" applyProtection="1">
      <alignment horizontal="right" wrapText="1"/>
      <protection locked="0"/>
    </xf>
    <xf numFmtId="190" fontId="6" fillId="48" borderId="15" xfId="0" applyNumberFormat="1" applyFont="1" applyFill="1" applyBorder="1" applyAlignment="1" applyProtection="1">
      <alignment horizontal="right" vertical="center"/>
      <protection locked="0"/>
    </xf>
    <xf numFmtId="190" fontId="6" fillId="48" borderId="15" xfId="0" applyNumberFormat="1" applyFont="1" applyFill="1" applyBorder="1" applyAlignment="1" applyProtection="1">
      <alignment horizontal="right" vertical="center" wrapText="1"/>
      <protection locked="0"/>
    </xf>
    <xf numFmtId="190" fontId="7" fillId="48" borderId="15" xfId="0" applyNumberFormat="1" applyFont="1" applyFill="1" applyBorder="1" applyAlignment="1" applyProtection="1">
      <alignment horizontal="right" vertical="center" wrapText="1"/>
      <protection locked="0"/>
    </xf>
    <xf numFmtId="2" fontId="0" fillId="48" borderId="15" xfId="0" applyNumberFormat="1" applyFont="1" applyFill="1" applyBorder="1" applyAlignment="1" applyProtection="1">
      <alignment vertical="top"/>
      <protection locked="0"/>
    </xf>
    <xf numFmtId="4" fontId="1" fillId="48" borderId="15" xfId="125" applyNumberFormat="1" applyFont="1" applyFill="1" applyBorder="1" applyAlignment="1" applyProtection="1">
      <alignment horizontal="right" vertical="top" wrapText="1"/>
      <protection locked="0"/>
    </xf>
    <xf numFmtId="0" fontId="3" fillId="48" borderId="0" xfId="167" applyFont="1" applyFill="1" applyBorder="1" applyAlignment="1">
      <alignment horizontal="center" vertical="top" wrapText="1"/>
      <protection/>
    </xf>
    <xf numFmtId="0" fontId="0" fillId="48" borderId="0" xfId="0" applyFont="1" applyFill="1" applyBorder="1" applyAlignment="1">
      <alignment horizontal="left" wrapText="1"/>
    </xf>
    <xf numFmtId="0" fontId="0" fillId="48" borderId="0" xfId="0" applyFont="1" applyFill="1" applyBorder="1" applyAlignment="1" quotePrefix="1">
      <alignment horizontal="left" wrapText="1"/>
    </xf>
  </cellXfs>
  <cellStyles count="1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omma 3" xfId="63"/>
    <cellStyle name="Comma_ANALISIS EL PUERTO" xfId="64"/>
    <cellStyle name="Encabezado 1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2" xfId="76"/>
    <cellStyle name="F3" xfId="77"/>
    <cellStyle name="F4" xfId="78"/>
    <cellStyle name="F5" xfId="79"/>
    <cellStyle name="F6" xfId="80"/>
    <cellStyle name="F7" xfId="81"/>
    <cellStyle name="F8" xfId="82"/>
    <cellStyle name="Heading 1" xfId="83"/>
    <cellStyle name="Heading 2" xfId="84"/>
    <cellStyle name="Heading 3" xfId="85"/>
    <cellStyle name="Hyperlink" xfId="86"/>
    <cellStyle name="Followed Hyperlink" xfId="87"/>
    <cellStyle name="Incorrecto" xfId="88"/>
    <cellStyle name="Comma" xfId="89"/>
    <cellStyle name="Comma [0]" xfId="90"/>
    <cellStyle name="Millares 10" xfId="91"/>
    <cellStyle name="Millares 10 2" xfId="92"/>
    <cellStyle name="Millares 10 3" xfId="93"/>
    <cellStyle name="Millares 11" xfId="94"/>
    <cellStyle name="Millares 12" xfId="95"/>
    <cellStyle name="Millares 13" xfId="96"/>
    <cellStyle name="Millares 14" xfId="97"/>
    <cellStyle name="Millares 2" xfId="98"/>
    <cellStyle name="Millares 2 11 2" xfId="99"/>
    <cellStyle name="Millares 2 2" xfId="100"/>
    <cellStyle name="Millares 2 2 2" xfId="101"/>
    <cellStyle name="Millares 2 2 2 2" xfId="102"/>
    <cellStyle name="Millares 2 2 2 3" xfId="103"/>
    <cellStyle name="Millares 2 2 3" xfId="104"/>
    <cellStyle name="Millares 2 3" xfId="105"/>
    <cellStyle name="Millares 2 4" xfId="106"/>
    <cellStyle name="Millares 2 5" xfId="107"/>
    <cellStyle name="Millares 2 6" xfId="108"/>
    <cellStyle name="Millares 3" xfId="109"/>
    <cellStyle name="Millares 3 2" xfId="110"/>
    <cellStyle name="Millares 3 3" xfId="111"/>
    <cellStyle name="Millares 3 3 3" xfId="112"/>
    <cellStyle name="Millares 3_111-12 ac neyba zona alta" xfId="113"/>
    <cellStyle name="Millares 4" xfId="114"/>
    <cellStyle name="Millares 4 2" xfId="115"/>
    <cellStyle name="Millares 5" xfId="116"/>
    <cellStyle name="Millares 5 2" xfId="117"/>
    <cellStyle name="Millares 5 3" xfId="118"/>
    <cellStyle name="Millares 5 3 2" xfId="119"/>
    <cellStyle name="Millares 6" xfId="120"/>
    <cellStyle name="Millares 7" xfId="121"/>
    <cellStyle name="Millares 7 2" xfId="122"/>
    <cellStyle name="Millares 8" xfId="123"/>
    <cellStyle name="Millares 9" xfId="124"/>
    <cellStyle name="Millares_rec.No.57-03 481-01 alc.sanitario del seibo red colectora y pta. trat. #2" xfId="125"/>
    <cellStyle name="Currency" xfId="126"/>
    <cellStyle name="Currency [0]" xfId="127"/>
    <cellStyle name="Moneda 2" xfId="128"/>
    <cellStyle name="Neutral" xfId="129"/>
    <cellStyle name="No-definido" xfId="130"/>
    <cellStyle name="Normal - Style1" xfId="131"/>
    <cellStyle name="Normal 10" xfId="132"/>
    <cellStyle name="Normal 10 2" xfId="133"/>
    <cellStyle name="Normal 11" xfId="134"/>
    <cellStyle name="Normal 12" xfId="135"/>
    <cellStyle name="Normal 13" xfId="136"/>
    <cellStyle name="Normal 13 2" xfId="137"/>
    <cellStyle name="Normal 14" xfId="138"/>
    <cellStyle name="Normal 15" xfId="139"/>
    <cellStyle name="Normal 16" xfId="140"/>
    <cellStyle name="Normal 17" xfId="141"/>
    <cellStyle name="Normal 2" xfId="142"/>
    <cellStyle name="Normal 2 2" xfId="143"/>
    <cellStyle name="Normal 2 3" xfId="144"/>
    <cellStyle name="Normal 2 3 2" xfId="145"/>
    <cellStyle name="Normal 2 4" xfId="146"/>
    <cellStyle name="Normal 2 5" xfId="147"/>
    <cellStyle name="Normal 2_ANALISIS REC 3" xfId="148"/>
    <cellStyle name="Normal 20" xfId="149"/>
    <cellStyle name="Normal 3" xfId="150"/>
    <cellStyle name="Normal 3 2" xfId="151"/>
    <cellStyle name="Normal 3 3" xfId="152"/>
    <cellStyle name="Normal 31_correccion de averia ac.hatillo prov.hato mayor oct.2011 2" xfId="153"/>
    <cellStyle name="Normal 4" xfId="154"/>
    <cellStyle name="Normal 4 2" xfId="155"/>
    <cellStyle name="Normal 5" xfId="156"/>
    <cellStyle name="Normal 5 2" xfId="157"/>
    <cellStyle name="Normal 5 3" xfId="158"/>
    <cellStyle name="Normal 6" xfId="159"/>
    <cellStyle name="Normal 7" xfId="160"/>
    <cellStyle name="Normal 7 2" xfId="161"/>
    <cellStyle name="Normal 8" xfId="162"/>
    <cellStyle name="Normal 85" xfId="163"/>
    <cellStyle name="Normal 9" xfId="164"/>
    <cellStyle name="Normal 9 2" xfId="165"/>
    <cellStyle name="Normal_Hoja1" xfId="166"/>
    <cellStyle name="Normal_Rec. No.3 118-03   Pta. de trat.A.Negras san juan de la maguana" xfId="167"/>
    <cellStyle name="Notas" xfId="168"/>
    <cellStyle name="Output" xfId="169"/>
    <cellStyle name="Percent" xfId="170"/>
    <cellStyle name="Porcentaje 2" xfId="171"/>
    <cellStyle name="Porcentaje 3" xfId="172"/>
    <cellStyle name="Porcentual 2" xfId="173"/>
    <cellStyle name="Porcentual 2 2" xfId="174"/>
    <cellStyle name="Porcentual 3" xfId="175"/>
    <cellStyle name="Porcentual 4" xfId="176"/>
    <cellStyle name="Porcentual 5" xfId="177"/>
    <cellStyle name="Salida" xfId="178"/>
    <cellStyle name="Texto de advertencia" xfId="179"/>
    <cellStyle name="Texto explicativo" xfId="180"/>
    <cellStyle name="Title" xfId="181"/>
    <cellStyle name="Título" xfId="182"/>
    <cellStyle name="Título 2" xfId="183"/>
    <cellStyle name="Título 3" xfId="184"/>
    <cellStyle name="Total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1304925</xdr:colOff>
      <xdr:row>404</xdr:row>
      <xdr:rowOff>0</xdr:rowOff>
    </xdr:from>
    <xdr:ext cx="104775" cy="228600"/>
    <xdr:sp fLocksText="0">
      <xdr:nvSpPr>
        <xdr:cNvPr id="1" name="Text Box 8"/>
        <xdr:cNvSpPr txBox="1">
          <a:spLocks noChangeArrowheads="1"/>
        </xdr:cNvSpPr>
      </xdr:nvSpPr>
      <xdr:spPr>
        <a:xfrm>
          <a:off x="1790700" y="87325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404</xdr:row>
      <xdr:rowOff>0</xdr:rowOff>
    </xdr:from>
    <xdr:ext cx="104775" cy="228600"/>
    <xdr:sp fLocksText="0">
      <xdr:nvSpPr>
        <xdr:cNvPr id="2" name="Text Box 9"/>
        <xdr:cNvSpPr txBox="1">
          <a:spLocks noChangeArrowheads="1"/>
        </xdr:cNvSpPr>
      </xdr:nvSpPr>
      <xdr:spPr>
        <a:xfrm>
          <a:off x="1790700" y="87325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404</xdr:row>
      <xdr:rowOff>0</xdr:rowOff>
    </xdr:from>
    <xdr:ext cx="104775" cy="219075"/>
    <xdr:sp fLocksText="0">
      <xdr:nvSpPr>
        <xdr:cNvPr id="3" name="Text Box 8"/>
        <xdr:cNvSpPr txBox="1">
          <a:spLocks noChangeArrowheads="1"/>
        </xdr:cNvSpPr>
      </xdr:nvSpPr>
      <xdr:spPr>
        <a:xfrm>
          <a:off x="1790700" y="87325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404</xdr:row>
      <xdr:rowOff>0</xdr:rowOff>
    </xdr:from>
    <xdr:ext cx="104775" cy="219075"/>
    <xdr:sp fLocksText="0">
      <xdr:nvSpPr>
        <xdr:cNvPr id="4" name="Text Box 9"/>
        <xdr:cNvSpPr txBox="1">
          <a:spLocks noChangeArrowheads="1"/>
        </xdr:cNvSpPr>
      </xdr:nvSpPr>
      <xdr:spPr>
        <a:xfrm>
          <a:off x="1790700" y="87325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404</xdr:row>
      <xdr:rowOff>0</xdr:rowOff>
    </xdr:from>
    <xdr:ext cx="104775" cy="228600"/>
    <xdr:sp fLocksText="0">
      <xdr:nvSpPr>
        <xdr:cNvPr id="5" name="Text Box 8"/>
        <xdr:cNvSpPr txBox="1">
          <a:spLocks noChangeArrowheads="1"/>
        </xdr:cNvSpPr>
      </xdr:nvSpPr>
      <xdr:spPr>
        <a:xfrm>
          <a:off x="1790700" y="87325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404</xdr:row>
      <xdr:rowOff>0</xdr:rowOff>
    </xdr:from>
    <xdr:ext cx="104775" cy="228600"/>
    <xdr:sp fLocksText="0">
      <xdr:nvSpPr>
        <xdr:cNvPr id="6" name="Text Box 9"/>
        <xdr:cNvSpPr txBox="1">
          <a:spLocks noChangeArrowheads="1"/>
        </xdr:cNvSpPr>
      </xdr:nvSpPr>
      <xdr:spPr>
        <a:xfrm>
          <a:off x="1790700" y="87325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404</xdr:row>
      <xdr:rowOff>0</xdr:rowOff>
    </xdr:from>
    <xdr:ext cx="104775" cy="219075"/>
    <xdr:sp fLocksText="0">
      <xdr:nvSpPr>
        <xdr:cNvPr id="7" name="Text Box 8"/>
        <xdr:cNvSpPr txBox="1">
          <a:spLocks noChangeArrowheads="1"/>
        </xdr:cNvSpPr>
      </xdr:nvSpPr>
      <xdr:spPr>
        <a:xfrm>
          <a:off x="1790700" y="87325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404</xdr:row>
      <xdr:rowOff>0</xdr:rowOff>
    </xdr:from>
    <xdr:ext cx="104775" cy="219075"/>
    <xdr:sp fLocksText="0">
      <xdr:nvSpPr>
        <xdr:cNvPr id="8" name="Text Box 9"/>
        <xdr:cNvSpPr txBox="1">
          <a:spLocks noChangeArrowheads="1"/>
        </xdr:cNvSpPr>
      </xdr:nvSpPr>
      <xdr:spPr>
        <a:xfrm>
          <a:off x="1790700" y="87325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9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0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1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2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3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4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5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6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7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8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9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20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21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22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23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24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25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26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27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28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29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30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31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32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33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34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35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36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37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38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39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40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41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42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43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44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45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46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47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48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49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50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51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52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53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54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55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56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57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58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59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60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61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62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63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64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65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66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67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68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69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70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71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72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73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74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75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76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77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78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79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80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404</xdr:row>
      <xdr:rowOff>0</xdr:rowOff>
    </xdr:from>
    <xdr:ext cx="95250" cy="371475"/>
    <xdr:sp fLocksText="0">
      <xdr:nvSpPr>
        <xdr:cNvPr id="81" name="Text Box 15"/>
        <xdr:cNvSpPr txBox="1">
          <a:spLocks noChangeArrowheads="1"/>
        </xdr:cNvSpPr>
      </xdr:nvSpPr>
      <xdr:spPr>
        <a:xfrm>
          <a:off x="1771650" y="873252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404</xdr:row>
      <xdr:rowOff>0</xdr:rowOff>
    </xdr:from>
    <xdr:ext cx="95250" cy="333375"/>
    <xdr:sp fLocksText="0">
      <xdr:nvSpPr>
        <xdr:cNvPr id="82" name="Text Box 15"/>
        <xdr:cNvSpPr txBox="1">
          <a:spLocks noChangeArrowheads="1"/>
        </xdr:cNvSpPr>
      </xdr:nvSpPr>
      <xdr:spPr>
        <a:xfrm>
          <a:off x="1771650" y="873252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83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84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85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86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87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88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89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90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91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92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93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94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95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96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97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98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99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00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01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02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03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04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05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06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07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08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09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10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11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12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13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14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15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16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17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18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19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20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21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22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23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24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25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26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27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28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29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30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31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32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33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34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35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36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37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38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39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40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41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42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43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44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45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46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47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48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49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50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51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52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53" name="Text Box 8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357</xdr:row>
      <xdr:rowOff>0</xdr:rowOff>
    </xdr:from>
    <xdr:ext cx="0" cy="161925"/>
    <xdr:sp fLocksText="0">
      <xdr:nvSpPr>
        <xdr:cNvPr id="154" name="Text Box 9"/>
        <xdr:cNvSpPr txBox="1">
          <a:spLocks noChangeArrowheads="1"/>
        </xdr:cNvSpPr>
      </xdr:nvSpPr>
      <xdr:spPr>
        <a:xfrm>
          <a:off x="1790700" y="77819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BERT_PEAD_21abr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08"/>
  <sheetViews>
    <sheetView showZeros="0" tabSelected="1" view="pageBreakPreview" zoomScaleSheetLayoutView="100" workbookViewId="0" topLeftCell="A1">
      <selection activeCell="A7" sqref="A7:F402"/>
    </sheetView>
  </sheetViews>
  <sheetFormatPr defaultColWidth="11.421875" defaultRowHeight="12.75"/>
  <cols>
    <col min="1" max="1" width="7.28125" style="79" customWidth="1"/>
    <col min="2" max="2" width="55.57421875" style="79" customWidth="1"/>
    <col min="3" max="3" width="9.7109375" style="79" customWidth="1"/>
    <col min="4" max="4" width="6.8515625" style="79" customWidth="1"/>
    <col min="5" max="5" width="16.00390625" style="79" customWidth="1"/>
    <col min="6" max="6" width="17.140625" style="76" customWidth="1"/>
    <col min="7" max="7" width="17.140625" style="79" customWidth="1"/>
    <col min="8" max="8" width="18.57421875" style="211" customWidth="1"/>
    <col min="9" max="9" width="20.7109375" style="79" customWidth="1"/>
    <col min="10" max="12" width="19.57421875" style="79" customWidth="1"/>
    <col min="13" max="16384" width="11.421875" style="79" customWidth="1"/>
  </cols>
  <sheetData>
    <row r="1" spans="1:8" s="189" customFormat="1" ht="12.75" customHeight="1">
      <c r="A1" s="352"/>
      <c r="B1" s="352"/>
      <c r="C1" s="352"/>
      <c r="D1" s="352"/>
      <c r="E1" s="352"/>
      <c r="F1" s="352"/>
      <c r="G1" s="187"/>
      <c r="H1" s="188"/>
    </row>
    <row r="2" spans="1:8" s="189" customFormat="1" ht="19.5" customHeight="1">
      <c r="A2" s="352"/>
      <c r="B2" s="352"/>
      <c r="C2" s="352"/>
      <c r="D2" s="352"/>
      <c r="E2" s="352"/>
      <c r="F2" s="352"/>
      <c r="G2" s="190"/>
      <c r="H2" s="188"/>
    </row>
    <row r="3" spans="1:8" s="189" customFormat="1" ht="12.75" customHeight="1">
      <c r="A3" s="191"/>
      <c r="B3" s="162"/>
      <c r="C3" s="192"/>
      <c r="D3" s="192"/>
      <c r="E3" s="192"/>
      <c r="F3" s="193"/>
      <c r="G3" s="190"/>
      <c r="H3" s="194"/>
    </row>
    <row r="4" spans="1:8" s="189" customFormat="1" ht="12.75" customHeight="1">
      <c r="A4" s="353" t="s">
        <v>186</v>
      </c>
      <c r="B4" s="354"/>
      <c r="C4" s="354"/>
      <c r="D4" s="354"/>
      <c r="E4" s="354"/>
      <c r="F4" s="354"/>
      <c r="G4" s="190"/>
      <c r="H4" s="195"/>
    </row>
    <row r="5" spans="1:8" s="189" customFormat="1" ht="14.25" customHeight="1">
      <c r="A5" s="196" t="s">
        <v>36</v>
      </c>
      <c r="B5" s="162"/>
      <c r="C5" s="197" t="s">
        <v>37</v>
      </c>
      <c r="D5" s="197"/>
      <c r="F5" s="198"/>
      <c r="G5" s="190"/>
      <c r="H5" s="199"/>
    </row>
    <row r="6" spans="1:11" s="189" customFormat="1" ht="11.25" customHeight="1">
      <c r="A6" s="196"/>
      <c r="B6" s="162"/>
      <c r="C6" s="192"/>
      <c r="D6" s="197"/>
      <c r="E6" s="197"/>
      <c r="F6" s="198"/>
      <c r="G6" s="190"/>
      <c r="H6" s="200"/>
      <c r="K6" s="201"/>
    </row>
    <row r="7" spans="1:11" s="187" customFormat="1" ht="16.5" customHeight="1">
      <c r="A7" s="202" t="s">
        <v>102</v>
      </c>
      <c r="B7" s="202" t="s">
        <v>38</v>
      </c>
      <c r="C7" s="203" t="s">
        <v>11</v>
      </c>
      <c r="D7" s="203" t="s">
        <v>21</v>
      </c>
      <c r="E7" s="203" t="s">
        <v>39</v>
      </c>
      <c r="F7" s="204" t="s">
        <v>40</v>
      </c>
      <c r="G7" s="190"/>
      <c r="H7" s="205"/>
      <c r="K7" s="201"/>
    </row>
    <row r="8" spans="1:11" s="187" customFormat="1" ht="12.75" customHeight="1">
      <c r="A8" s="206"/>
      <c r="B8" s="207"/>
      <c r="C8" s="208"/>
      <c r="D8" s="209"/>
      <c r="E8" s="293"/>
      <c r="F8" s="210"/>
      <c r="G8" s="190"/>
      <c r="H8" s="195"/>
      <c r="K8" s="201"/>
    </row>
    <row r="9" spans="1:7" ht="12.75" customHeight="1">
      <c r="A9" s="94" t="s">
        <v>0</v>
      </c>
      <c r="B9" s="95" t="s">
        <v>122</v>
      </c>
      <c r="C9" s="96"/>
      <c r="D9" s="97"/>
      <c r="E9" s="294"/>
      <c r="F9" s="295"/>
      <c r="G9" s="190"/>
    </row>
    <row r="10" spans="1:7" ht="12.75" customHeight="1">
      <c r="A10" s="94"/>
      <c r="B10" s="95"/>
      <c r="C10" s="96"/>
      <c r="D10" s="97"/>
      <c r="E10" s="294"/>
      <c r="F10" s="295"/>
      <c r="G10" s="190"/>
    </row>
    <row r="11" spans="1:7" ht="12.75" customHeight="1">
      <c r="A11" s="98">
        <v>1</v>
      </c>
      <c r="B11" s="99" t="s">
        <v>50</v>
      </c>
      <c r="C11" s="96"/>
      <c r="D11" s="97"/>
      <c r="E11" s="294"/>
      <c r="F11" s="295"/>
      <c r="G11" s="190"/>
    </row>
    <row r="12" spans="1:7" ht="12.75" customHeight="1">
      <c r="A12" s="100">
        <f>+A11+0.1</f>
        <v>1.1</v>
      </c>
      <c r="B12" s="101" t="s">
        <v>319</v>
      </c>
      <c r="C12" s="102">
        <v>3</v>
      </c>
      <c r="D12" s="31" t="s">
        <v>3</v>
      </c>
      <c r="E12" s="292"/>
      <c r="F12" s="296">
        <f>ROUND(C12*E12,2)</f>
        <v>0</v>
      </c>
      <c r="G12" s="190"/>
    </row>
    <row r="13" spans="1:7" ht="12.75" customHeight="1">
      <c r="A13" s="100">
        <f aca="true" t="shared" si="0" ref="A13:A19">+A12+0.1</f>
        <v>1.2000000000000002</v>
      </c>
      <c r="B13" s="101" t="s">
        <v>320</v>
      </c>
      <c r="C13" s="102">
        <v>2</v>
      </c>
      <c r="D13" s="31" t="s">
        <v>3</v>
      </c>
      <c r="E13" s="292"/>
      <c r="F13" s="296">
        <f aca="true" t="shared" si="1" ref="F13:F69">ROUND(C13*E13,2)</f>
        <v>0</v>
      </c>
      <c r="G13" s="190"/>
    </row>
    <row r="14" spans="1:7" ht="12.75" customHeight="1">
      <c r="A14" s="100">
        <f t="shared" si="0"/>
        <v>1.3000000000000003</v>
      </c>
      <c r="B14" s="101" t="s">
        <v>51</v>
      </c>
      <c r="C14" s="102">
        <v>6</v>
      </c>
      <c r="D14" s="31" t="s">
        <v>3</v>
      </c>
      <c r="E14" s="292"/>
      <c r="F14" s="296">
        <f>ROUND(C14*E14,2)</f>
        <v>0</v>
      </c>
      <c r="G14" s="190"/>
    </row>
    <row r="15" spans="1:7" ht="12.75" customHeight="1">
      <c r="A15" s="100">
        <f t="shared" si="0"/>
        <v>1.4000000000000004</v>
      </c>
      <c r="B15" s="101" t="s">
        <v>52</v>
      </c>
      <c r="C15" s="102">
        <v>1</v>
      </c>
      <c r="D15" s="31" t="s">
        <v>3</v>
      </c>
      <c r="E15" s="292"/>
      <c r="F15" s="296">
        <f t="shared" si="1"/>
        <v>0</v>
      </c>
      <c r="G15" s="190"/>
    </row>
    <row r="16" spans="1:7" ht="12.75" customHeight="1">
      <c r="A16" s="100">
        <f t="shared" si="0"/>
        <v>1.5000000000000004</v>
      </c>
      <c r="B16" s="101" t="s">
        <v>53</v>
      </c>
      <c r="C16" s="102">
        <v>2</v>
      </c>
      <c r="D16" s="31" t="s">
        <v>3</v>
      </c>
      <c r="E16" s="292"/>
      <c r="F16" s="296">
        <f t="shared" si="1"/>
        <v>0</v>
      </c>
      <c r="G16" s="190"/>
    </row>
    <row r="17" spans="1:7" ht="12.75" customHeight="1">
      <c r="A17" s="100">
        <v>1.6</v>
      </c>
      <c r="B17" s="101" t="s">
        <v>54</v>
      </c>
      <c r="C17" s="102">
        <v>2</v>
      </c>
      <c r="D17" s="31" t="s">
        <v>3</v>
      </c>
      <c r="E17" s="292"/>
      <c r="F17" s="296">
        <f t="shared" si="1"/>
        <v>0</v>
      </c>
      <c r="G17" s="190"/>
    </row>
    <row r="18" spans="1:7" ht="12.75" customHeight="1">
      <c r="A18" s="100">
        <f t="shared" si="0"/>
        <v>1.7000000000000002</v>
      </c>
      <c r="B18" s="101" t="s">
        <v>55</v>
      </c>
      <c r="C18" s="102">
        <v>1</v>
      </c>
      <c r="D18" s="31" t="s">
        <v>3</v>
      </c>
      <c r="E18" s="292"/>
      <c r="F18" s="296"/>
      <c r="G18" s="190"/>
    </row>
    <row r="19" spans="1:7" ht="12.75" customHeight="1">
      <c r="A19" s="100">
        <f t="shared" si="0"/>
        <v>1.8000000000000003</v>
      </c>
      <c r="B19" s="101" t="s">
        <v>56</v>
      </c>
      <c r="C19" s="102">
        <v>3</v>
      </c>
      <c r="D19" s="31" t="s">
        <v>3</v>
      </c>
      <c r="E19" s="292"/>
      <c r="F19" s="296">
        <f t="shared" si="1"/>
        <v>0</v>
      </c>
      <c r="G19" s="190"/>
    </row>
    <row r="20" spans="1:7" ht="12.75" customHeight="1">
      <c r="A20" s="103">
        <f>+A12</f>
        <v>1.1</v>
      </c>
      <c r="B20" s="101" t="s">
        <v>57</v>
      </c>
      <c r="C20" s="102">
        <v>1</v>
      </c>
      <c r="D20" s="31" t="s">
        <v>3</v>
      </c>
      <c r="E20" s="292"/>
      <c r="F20" s="296">
        <f t="shared" si="1"/>
        <v>0</v>
      </c>
      <c r="G20" s="190"/>
    </row>
    <row r="21" spans="1:7" ht="12.75" customHeight="1">
      <c r="A21" s="104">
        <f>+A20+0.01</f>
        <v>1.11</v>
      </c>
      <c r="B21" s="101" t="s">
        <v>173</v>
      </c>
      <c r="C21" s="102">
        <v>3000</v>
      </c>
      <c r="D21" s="31" t="s">
        <v>18</v>
      </c>
      <c r="E21" s="292"/>
      <c r="F21" s="296">
        <f t="shared" si="1"/>
        <v>0</v>
      </c>
      <c r="G21" s="190"/>
    </row>
    <row r="22" spans="1:7" ht="12.75" customHeight="1">
      <c r="A22" s="104">
        <f aca="true" t="shared" si="2" ref="A22:A29">+A21+0.01</f>
        <v>1.12</v>
      </c>
      <c r="B22" s="101" t="s">
        <v>58</v>
      </c>
      <c r="C22" s="102">
        <v>6</v>
      </c>
      <c r="D22" s="31" t="s">
        <v>3</v>
      </c>
      <c r="E22" s="292"/>
      <c r="F22" s="296">
        <f t="shared" si="1"/>
        <v>0</v>
      </c>
      <c r="G22" s="190"/>
    </row>
    <row r="23" spans="1:7" ht="12.75" customHeight="1">
      <c r="A23" s="104">
        <f t="shared" si="2"/>
        <v>1.1300000000000001</v>
      </c>
      <c r="B23" s="101" t="s">
        <v>59</v>
      </c>
      <c r="C23" s="102">
        <v>2</v>
      </c>
      <c r="D23" s="31" t="s">
        <v>3</v>
      </c>
      <c r="E23" s="292"/>
      <c r="F23" s="296">
        <f t="shared" si="1"/>
        <v>0</v>
      </c>
      <c r="G23" s="190"/>
    </row>
    <row r="24" spans="1:7" ht="12.75" customHeight="1">
      <c r="A24" s="104">
        <f t="shared" si="2"/>
        <v>1.1400000000000001</v>
      </c>
      <c r="B24" s="101" t="s">
        <v>60</v>
      </c>
      <c r="C24" s="102">
        <v>6</v>
      </c>
      <c r="D24" s="31" t="s">
        <v>3</v>
      </c>
      <c r="E24" s="292"/>
      <c r="F24" s="296">
        <f t="shared" si="1"/>
        <v>0</v>
      </c>
      <c r="G24" s="190"/>
    </row>
    <row r="25" spans="1:7" ht="12.75" customHeight="1">
      <c r="A25" s="104">
        <f t="shared" si="2"/>
        <v>1.1500000000000001</v>
      </c>
      <c r="B25" s="101" t="s">
        <v>61</v>
      </c>
      <c r="C25" s="102">
        <v>6</v>
      </c>
      <c r="D25" s="31" t="s">
        <v>3</v>
      </c>
      <c r="E25" s="292"/>
      <c r="F25" s="296">
        <f t="shared" si="1"/>
        <v>0</v>
      </c>
      <c r="G25" s="190"/>
    </row>
    <row r="26" spans="1:7" ht="12.75" customHeight="1">
      <c r="A26" s="104">
        <f t="shared" si="2"/>
        <v>1.1600000000000001</v>
      </c>
      <c r="B26" s="101" t="s">
        <v>15</v>
      </c>
      <c r="C26" s="102">
        <v>1</v>
      </c>
      <c r="D26" s="31" t="s">
        <v>3</v>
      </c>
      <c r="E26" s="292"/>
      <c r="F26" s="296">
        <f>ROUND(C26*E26,2)</f>
        <v>0</v>
      </c>
      <c r="G26" s="190"/>
    </row>
    <row r="27" spans="1:7" ht="12.75" customHeight="1">
      <c r="A27" s="104">
        <f t="shared" si="2"/>
        <v>1.1700000000000002</v>
      </c>
      <c r="B27" s="101" t="s">
        <v>62</v>
      </c>
      <c r="C27" s="102">
        <v>5</v>
      </c>
      <c r="D27" s="31" t="s">
        <v>3</v>
      </c>
      <c r="E27" s="292"/>
      <c r="F27" s="296">
        <f t="shared" si="1"/>
        <v>0</v>
      </c>
      <c r="G27" s="190"/>
    </row>
    <row r="28" spans="1:7" ht="12.75" customHeight="1">
      <c r="A28" s="104">
        <f t="shared" si="2"/>
        <v>1.1800000000000002</v>
      </c>
      <c r="B28" s="101" t="s">
        <v>63</v>
      </c>
      <c r="C28" s="102">
        <v>6</v>
      </c>
      <c r="D28" s="31" t="s">
        <v>3</v>
      </c>
      <c r="E28" s="292"/>
      <c r="F28" s="296">
        <f t="shared" si="1"/>
        <v>0</v>
      </c>
      <c r="G28" s="190"/>
    </row>
    <row r="29" spans="1:7" ht="12.75" customHeight="1">
      <c r="A29" s="104">
        <f t="shared" si="2"/>
        <v>1.1900000000000002</v>
      </c>
      <c r="B29" s="101" t="s">
        <v>64</v>
      </c>
      <c r="C29" s="105">
        <v>5</v>
      </c>
      <c r="D29" s="31" t="s">
        <v>3</v>
      </c>
      <c r="E29" s="292"/>
      <c r="F29" s="296">
        <f t="shared" si="1"/>
        <v>0</v>
      </c>
      <c r="G29" s="190"/>
    </row>
    <row r="30" spans="1:7" ht="12.75" customHeight="1">
      <c r="A30" s="106"/>
      <c r="B30" s="101"/>
      <c r="C30" s="105"/>
      <c r="D30" s="31"/>
      <c r="E30" s="297"/>
      <c r="F30" s="296"/>
      <c r="G30" s="190"/>
    </row>
    <row r="31" spans="1:7" ht="12.75" customHeight="1">
      <c r="A31" s="98">
        <v>2</v>
      </c>
      <c r="B31" s="99" t="s">
        <v>87</v>
      </c>
      <c r="C31" s="102"/>
      <c r="D31" s="31"/>
      <c r="E31" s="297"/>
      <c r="F31" s="296"/>
      <c r="G31" s="190"/>
    </row>
    <row r="32" spans="1:7" ht="12.75" customHeight="1">
      <c r="A32" s="100">
        <f>+A31+0.1</f>
        <v>2.1</v>
      </c>
      <c r="B32" s="101" t="s">
        <v>65</v>
      </c>
      <c r="C32" s="102">
        <v>480</v>
      </c>
      <c r="D32" s="31" t="s">
        <v>18</v>
      </c>
      <c r="E32" s="297"/>
      <c r="F32" s="296">
        <f t="shared" si="1"/>
        <v>0</v>
      </c>
      <c r="G32" s="190"/>
    </row>
    <row r="33" spans="1:7" ht="12.75" customHeight="1">
      <c r="A33" s="100">
        <f aca="true" t="shared" si="3" ref="A33:A38">+A32+0.1</f>
        <v>2.2</v>
      </c>
      <c r="B33" s="101" t="s">
        <v>66</v>
      </c>
      <c r="C33" s="102">
        <v>160</v>
      </c>
      <c r="D33" s="31" t="s">
        <v>18</v>
      </c>
      <c r="E33" s="297"/>
      <c r="F33" s="296">
        <f t="shared" si="1"/>
        <v>0</v>
      </c>
      <c r="G33" s="190"/>
    </row>
    <row r="34" spans="1:7" ht="12.75" customHeight="1">
      <c r="A34" s="100">
        <v>2.3</v>
      </c>
      <c r="B34" s="101" t="s">
        <v>174</v>
      </c>
      <c r="C34" s="102">
        <v>160</v>
      </c>
      <c r="D34" s="31" t="s">
        <v>18</v>
      </c>
      <c r="E34" s="297"/>
      <c r="F34" s="296">
        <f t="shared" si="1"/>
        <v>0</v>
      </c>
      <c r="G34" s="190"/>
    </row>
    <row r="35" spans="1:7" ht="12.75" customHeight="1">
      <c r="A35" s="100">
        <v>2.4</v>
      </c>
      <c r="B35" s="101" t="s">
        <v>177</v>
      </c>
      <c r="C35" s="102">
        <v>100</v>
      </c>
      <c r="D35" s="31" t="s">
        <v>18</v>
      </c>
      <c r="E35" s="297"/>
      <c r="F35" s="296">
        <f>ROUND(C35*E35,2)</f>
        <v>0</v>
      </c>
      <c r="G35" s="190"/>
    </row>
    <row r="36" spans="1:7" ht="12.75" customHeight="1">
      <c r="A36" s="100">
        <v>2.5</v>
      </c>
      <c r="B36" s="101" t="s">
        <v>175</v>
      </c>
      <c r="C36" s="102">
        <v>4</v>
      </c>
      <c r="D36" s="31" t="s">
        <v>3</v>
      </c>
      <c r="E36" s="297"/>
      <c r="F36" s="296">
        <f t="shared" si="1"/>
        <v>0</v>
      </c>
      <c r="G36" s="190"/>
    </row>
    <row r="37" spans="1:7" ht="12.75" customHeight="1">
      <c r="A37" s="100">
        <f t="shared" si="3"/>
        <v>2.6</v>
      </c>
      <c r="B37" s="101" t="s">
        <v>67</v>
      </c>
      <c r="C37" s="102">
        <v>4</v>
      </c>
      <c r="D37" s="31" t="s">
        <v>3</v>
      </c>
      <c r="E37" s="297"/>
      <c r="F37" s="296">
        <f t="shared" si="1"/>
        <v>0</v>
      </c>
      <c r="G37" s="190"/>
    </row>
    <row r="38" spans="1:7" ht="12.75" customHeight="1">
      <c r="A38" s="100">
        <f t="shared" si="3"/>
        <v>2.7</v>
      </c>
      <c r="B38" s="101" t="s">
        <v>68</v>
      </c>
      <c r="C38" s="102">
        <v>6</v>
      </c>
      <c r="D38" s="31" t="s">
        <v>3</v>
      </c>
      <c r="E38" s="297"/>
      <c r="F38" s="296">
        <f t="shared" si="1"/>
        <v>0</v>
      </c>
      <c r="G38" s="190"/>
    </row>
    <row r="39" spans="1:7" ht="12.75" customHeight="1">
      <c r="A39" s="100">
        <v>2.8</v>
      </c>
      <c r="B39" s="101" t="s">
        <v>69</v>
      </c>
      <c r="C39" s="102">
        <v>4</v>
      </c>
      <c r="D39" s="31" t="s">
        <v>3</v>
      </c>
      <c r="E39" s="297"/>
      <c r="F39" s="296">
        <f t="shared" si="1"/>
        <v>0</v>
      </c>
      <c r="G39" s="190"/>
    </row>
    <row r="40" spans="1:7" ht="12.75" customHeight="1">
      <c r="A40" s="107">
        <v>2.9</v>
      </c>
      <c r="B40" s="101" t="s">
        <v>70</v>
      </c>
      <c r="C40" s="102">
        <v>4</v>
      </c>
      <c r="D40" s="31" t="s">
        <v>3</v>
      </c>
      <c r="E40" s="297"/>
      <c r="F40" s="296">
        <f t="shared" si="1"/>
        <v>0</v>
      </c>
      <c r="G40" s="190"/>
    </row>
    <row r="41" spans="1:7" ht="12.75" customHeight="1">
      <c r="A41" s="104">
        <v>2.1</v>
      </c>
      <c r="B41" s="101" t="s">
        <v>280</v>
      </c>
      <c r="C41" s="102">
        <v>2</v>
      </c>
      <c r="D41" s="31" t="s">
        <v>3</v>
      </c>
      <c r="E41" s="297"/>
      <c r="F41" s="296">
        <f t="shared" si="1"/>
        <v>0</v>
      </c>
      <c r="G41" s="190"/>
    </row>
    <row r="42" spans="1:7" ht="12.75" customHeight="1">
      <c r="A42" s="104">
        <f>+A41+0.01</f>
        <v>2.11</v>
      </c>
      <c r="B42" s="101" t="s">
        <v>281</v>
      </c>
      <c r="C42" s="102">
        <v>1</v>
      </c>
      <c r="D42" s="31" t="s">
        <v>3</v>
      </c>
      <c r="E42" s="297"/>
      <c r="F42" s="296">
        <f t="shared" si="1"/>
        <v>0</v>
      </c>
      <c r="G42" s="190"/>
    </row>
    <row r="43" spans="1:7" ht="12.75" customHeight="1">
      <c r="A43" s="104">
        <f>+A42+0.01</f>
        <v>2.1199999999999997</v>
      </c>
      <c r="B43" s="101" t="s">
        <v>71</v>
      </c>
      <c r="C43" s="102">
        <v>2</v>
      </c>
      <c r="D43" s="31" t="s">
        <v>3</v>
      </c>
      <c r="E43" s="297"/>
      <c r="F43" s="296">
        <f t="shared" si="1"/>
        <v>0</v>
      </c>
      <c r="G43" s="190"/>
    </row>
    <row r="44" spans="1:7" ht="12.75" customHeight="1">
      <c r="A44" s="104">
        <f>+A43+0.01</f>
        <v>2.1299999999999994</v>
      </c>
      <c r="B44" s="101" t="s">
        <v>176</v>
      </c>
      <c r="C44" s="102">
        <v>2</v>
      </c>
      <c r="D44" s="31" t="s">
        <v>3</v>
      </c>
      <c r="E44" s="297"/>
      <c r="F44" s="296">
        <f t="shared" si="1"/>
        <v>0</v>
      </c>
      <c r="G44" s="190"/>
    </row>
    <row r="45" spans="1:7" ht="12.75" customHeight="1">
      <c r="A45" s="104">
        <f>+A44+0.01</f>
        <v>2.1399999999999992</v>
      </c>
      <c r="B45" s="101" t="s">
        <v>282</v>
      </c>
      <c r="C45" s="102">
        <v>1</v>
      </c>
      <c r="D45" s="31" t="s">
        <v>3</v>
      </c>
      <c r="E45" s="297"/>
      <c r="F45" s="296">
        <f>ROUND(C45*E45,2)</f>
        <v>0</v>
      </c>
      <c r="G45" s="190"/>
    </row>
    <row r="46" spans="1:7" ht="12.75" customHeight="1">
      <c r="A46" s="104"/>
      <c r="B46" s="25"/>
      <c r="C46" s="33"/>
      <c r="D46" s="27"/>
      <c r="E46" s="298"/>
      <c r="F46" s="296"/>
      <c r="G46" s="190"/>
    </row>
    <row r="47" spans="1:7" ht="12.75" customHeight="1">
      <c r="A47" s="98">
        <v>3</v>
      </c>
      <c r="B47" s="99" t="s">
        <v>72</v>
      </c>
      <c r="C47" s="105"/>
      <c r="D47" s="108"/>
      <c r="E47" s="299"/>
      <c r="F47" s="296"/>
      <c r="G47" s="190"/>
    </row>
    <row r="48" spans="1:7" ht="51" customHeight="1">
      <c r="A48" s="109">
        <f>+A47+0.1</f>
        <v>3.1</v>
      </c>
      <c r="B48" s="101" t="s">
        <v>140</v>
      </c>
      <c r="C48" s="105">
        <v>2</v>
      </c>
      <c r="D48" s="88" t="s">
        <v>3</v>
      </c>
      <c r="E48" s="299"/>
      <c r="F48" s="296">
        <f t="shared" si="1"/>
        <v>0</v>
      </c>
      <c r="G48" s="190"/>
    </row>
    <row r="49" spans="1:7" ht="12.75" customHeight="1">
      <c r="A49" s="100">
        <f aca="true" t="shared" si="4" ref="A49:A56">+A48+0.1</f>
        <v>3.2</v>
      </c>
      <c r="B49" s="101" t="s">
        <v>73</v>
      </c>
      <c r="C49" s="105">
        <v>2</v>
      </c>
      <c r="D49" s="88" t="s">
        <v>3</v>
      </c>
      <c r="E49" s="299"/>
      <c r="F49" s="296">
        <f t="shared" si="1"/>
        <v>0</v>
      </c>
      <c r="G49" s="190"/>
    </row>
    <row r="50" spans="1:7" ht="12.75" customHeight="1">
      <c r="A50" s="100">
        <f t="shared" si="4"/>
        <v>3.3000000000000003</v>
      </c>
      <c r="B50" s="101" t="s">
        <v>178</v>
      </c>
      <c r="C50" s="105">
        <v>2</v>
      </c>
      <c r="D50" s="88" t="s">
        <v>3</v>
      </c>
      <c r="E50" s="299"/>
      <c r="F50" s="296">
        <f t="shared" si="1"/>
        <v>0</v>
      </c>
      <c r="G50" s="190"/>
    </row>
    <row r="51" spans="1:7" ht="12.75" customHeight="1">
      <c r="A51" s="100">
        <f t="shared" si="4"/>
        <v>3.4000000000000004</v>
      </c>
      <c r="B51" s="101" t="s">
        <v>74</v>
      </c>
      <c r="C51" s="105">
        <v>6</v>
      </c>
      <c r="D51" s="88" t="s">
        <v>3</v>
      </c>
      <c r="E51" s="299"/>
      <c r="F51" s="296">
        <f t="shared" si="1"/>
        <v>0</v>
      </c>
      <c r="G51" s="190"/>
    </row>
    <row r="52" spans="1:7" ht="12.75" customHeight="1">
      <c r="A52" s="100">
        <f t="shared" si="4"/>
        <v>3.5000000000000004</v>
      </c>
      <c r="B52" s="101" t="s">
        <v>75</v>
      </c>
      <c r="C52" s="105">
        <v>2</v>
      </c>
      <c r="D52" s="88" t="s">
        <v>3</v>
      </c>
      <c r="E52" s="299"/>
      <c r="F52" s="296">
        <f t="shared" si="1"/>
        <v>0</v>
      </c>
      <c r="G52" s="190"/>
    </row>
    <row r="53" spans="1:7" ht="12.75" customHeight="1">
      <c r="A53" s="100">
        <f t="shared" si="4"/>
        <v>3.6000000000000005</v>
      </c>
      <c r="B53" s="101" t="s">
        <v>76</v>
      </c>
      <c r="C53" s="105">
        <v>2</v>
      </c>
      <c r="D53" s="88" t="s">
        <v>3</v>
      </c>
      <c r="E53" s="299"/>
      <c r="F53" s="296">
        <f t="shared" si="1"/>
        <v>0</v>
      </c>
      <c r="G53" s="190"/>
    </row>
    <row r="54" spans="1:7" ht="12.75" customHeight="1">
      <c r="A54" s="100">
        <f t="shared" si="4"/>
        <v>3.7000000000000006</v>
      </c>
      <c r="B54" s="101" t="s">
        <v>123</v>
      </c>
      <c r="C54" s="105">
        <v>2</v>
      </c>
      <c r="D54" s="88" t="s">
        <v>3</v>
      </c>
      <c r="E54" s="299"/>
      <c r="F54" s="296">
        <f t="shared" si="1"/>
        <v>0</v>
      </c>
      <c r="G54" s="190"/>
    </row>
    <row r="55" spans="1:7" ht="51">
      <c r="A55" s="100">
        <f t="shared" si="4"/>
        <v>3.8000000000000007</v>
      </c>
      <c r="B55" s="101" t="s">
        <v>240</v>
      </c>
      <c r="C55" s="105">
        <v>2</v>
      </c>
      <c r="D55" s="88" t="s">
        <v>3</v>
      </c>
      <c r="E55" s="299"/>
      <c r="F55" s="296">
        <f t="shared" si="1"/>
        <v>0</v>
      </c>
      <c r="G55" s="190"/>
    </row>
    <row r="56" spans="1:7" ht="51">
      <c r="A56" s="100">
        <f t="shared" si="4"/>
        <v>3.900000000000001</v>
      </c>
      <c r="B56" s="101" t="s">
        <v>241</v>
      </c>
      <c r="C56" s="105">
        <v>2</v>
      </c>
      <c r="D56" s="88" t="s">
        <v>3</v>
      </c>
      <c r="E56" s="299"/>
      <c r="F56" s="296">
        <f t="shared" si="1"/>
        <v>0</v>
      </c>
      <c r="G56" s="190"/>
    </row>
    <row r="57" spans="1:7" ht="12.75" customHeight="1">
      <c r="A57" s="103">
        <f>+A48</f>
        <v>3.1</v>
      </c>
      <c r="B57" s="101" t="s">
        <v>179</v>
      </c>
      <c r="C57" s="105">
        <v>2</v>
      </c>
      <c r="D57" s="88" t="s">
        <v>3</v>
      </c>
      <c r="E57" s="299"/>
      <c r="F57" s="296">
        <f t="shared" si="1"/>
        <v>0</v>
      </c>
      <c r="G57" s="190"/>
    </row>
    <row r="58" spans="1:7" ht="13.5" customHeight="1">
      <c r="A58" s="110">
        <f>+A57+0.01</f>
        <v>3.11</v>
      </c>
      <c r="B58" s="90" t="s">
        <v>180</v>
      </c>
      <c r="C58" s="105">
        <v>2</v>
      </c>
      <c r="D58" s="88" t="s">
        <v>3</v>
      </c>
      <c r="E58" s="299"/>
      <c r="F58" s="296">
        <f t="shared" si="1"/>
        <v>0</v>
      </c>
      <c r="G58" s="190"/>
    </row>
    <row r="59" spans="1:7" ht="27" customHeight="1">
      <c r="A59" s="110">
        <f aca="true" t="shared" si="5" ref="A59:A65">+A58+0.01</f>
        <v>3.1199999999999997</v>
      </c>
      <c r="B59" s="101" t="s">
        <v>124</v>
      </c>
      <c r="C59" s="105">
        <v>2</v>
      </c>
      <c r="D59" s="88" t="s">
        <v>3</v>
      </c>
      <c r="E59" s="299"/>
      <c r="F59" s="296">
        <f t="shared" si="1"/>
        <v>0</v>
      </c>
      <c r="G59" s="190"/>
    </row>
    <row r="60" spans="1:7" ht="26.25" customHeight="1">
      <c r="A60" s="110">
        <f t="shared" si="5"/>
        <v>3.1299999999999994</v>
      </c>
      <c r="B60" s="101" t="s">
        <v>125</v>
      </c>
      <c r="C60" s="105">
        <v>2</v>
      </c>
      <c r="D60" s="88" t="s">
        <v>3</v>
      </c>
      <c r="E60" s="299"/>
      <c r="F60" s="296">
        <f t="shared" si="1"/>
        <v>0</v>
      </c>
      <c r="G60" s="190"/>
    </row>
    <row r="61" spans="1:7" ht="26.25" customHeight="1">
      <c r="A61" s="110">
        <v>3.14</v>
      </c>
      <c r="B61" s="101" t="s">
        <v>181</v>
      </c>
      <c r="C61" s="105">
        <v>4</v>
      </c>
      <c r="D61" s="88" t="s">
        <v>3</v>
      </c>
      <c r="E61" s="299"/>
      <c r="F61" s="296">
        <f t="shared" si="1"/>
        <v>0</v>
      </c>
      <c r="G61" s="190"/>
    </row>
    <row r="62" spans="1:7" ht="25.5">
      <c r="A62" s="110">
        <v>3.15</v>
      </c>
      <c r="B62" s="101" t="s">
        <v>283</v>
      </c>
      <c r="C62" s="105">
        <v>2</v>
      </c>
      <c r="D62" s="88" t="s">
        <v>3</v>
      </c>
      <c r="E62" s="299"/>
      <c r="F62" s="296">
        <f t="shared" si="1"/>
        <v>0</v>
      </c>
      <c r="G62" s="190"/>
    </row>
    <row r="63" spans="1:7" ht="15">
      <c r="A63" s="104">
        <v>3.16</v>
      </c>
      <c r="B63" s="101" t="s">
        <v>182</v>
      </c>
      <c r="C63" s="105">
        <v>2</v>
      </c>
      <c r="D63" s="88" t="s">
        <v>3</v>
      </c>
      <c r="E63" s="299"/>
      <c r="F63" s="296">
        <f t="shared" si="1"/>
        <v>0</v>
      </c>
      <c r="G63" s="190"/>
    </row>
    <row r="64" spans="1:7" ht="12.75" customHeight="1">
      <c r="A64" s="104">
        <v>3.17</v>
      </c>
      <c r="B64" s="101" t="s">
        <v>77</v>
      </c>
      <c r="C64" s="105">
        <v>2</v>
      </c>
      <c r="D64" s="88" t="s">
        <v>3</v>
      </c>
      <c r="E64" s="299"/>
      <c r="F64" s="296">
        <f t="shared" si="1"/>
        <v>0</v>
      </c>
      <c r="G64" s="190"/>
    </row>
    <row r="65" spans="1:7" ht="12.75" customHeight="1">
      <c r="A65" s="104">
        <f t="shared" si="5"/>
        <v>3.1799999999999997</v>
      </c>
      <c r="B65" s="101" t="s">
        <v>78</v>
      </c>
      <c r="C65" s="105">
        <v>2</v>
      </c>
      <c r="D65" s="88" t="s">
        <v>3</v>
      </c>
      <c r="E65" s="299"/>
      <c r="F65" s="296">
        <f t="shared" si="1"/>
        <v>0</v>
      </c>
      <c r="G65" s="190"/>
    </row>
    <row r="66" spans="1:7" ht="12.75" customHeight="1">
      <c r="A66" s="104">
        <v>3.19</v>
      </c>
      <c r="B66" s="101" t="s">
        <v>183</v>
      </c>
      <c r="C66" s="105">
        <v>5</v>
      </c>
      <c r="D66" s="88" t="s">
        <v>3</v>
      </c>
      <c r="E66" s="299"/>
      <c r="F66" s="296">
        <f t="shared" si="1"/>
        <v>0</v>
      </c>
      <c r="G66" s="190"/>
    </row>
    <row r="67" spans="1:7" ht="12.75" customHeight="1">
      <c r="A67" s="104">
        <v>3.2</v>
      </c>
      <c r="B67" s="101" t="s">
        <v>184</v>
      </c>
      <c r="C67" s="105">
        <v>4</v>
      </c>
      <c r="D67" s="88" t="s">
        <v>3</v>
      </c>
      <c r="E67" s="299"/>
      <c r="F67" s="296">
        <f t="shared" si="1"/>
        <v>0</v>
      </c>
      <c r="G67" s="190"/>
    </row>
    <row r="68" spans="1:7" ht="12.75" customHeight="1">
      <c r="A68" s="104">
        <v>3.21</v>
      </c>
      <c r="B68" s="101" t="s">
        <v>185</v>
      </c>
      <c r="C68" s="105">
        <v>200</v>
      </c>
      <c r="D68" s="88" t="s">
        <v>18</v>
      </c>
      <c r="E68" s="299"/>
      <c r="F68" s="296">
        <f t="shared" si="1"/>
        <v>0</v>
      </c>
      <c r="G68" s="190"/>
    </row>
    <row r="69" spans="1:7" ht="12.75" customHeight="1">
      <c r="A69" s="104">
        <v>3.22</v>
      </c>
      <c r="B69" s="101" t="s">
        <v>126</v>
      </c>
      <c r="C69" s="105">
        <v>2</v>
      </c>
      <c r="D69" s="88" t="s">
        <v>3</v>
      </c>
      <c r="E69" s="299"/>
      <c r="F69" s="296">
        <f t="shared" si="1"/>
        <v>0</v>
      </c>
      <c r="G69" s="190"/>
    </row>
    <row r="70" spans="1:7" ht="12.75" customHeight="1">
      <c r="A70" s="104"/>
      <c r="B70" s="101"/>
      <c r="C70" s="105"/>
      <c r="D70" s="88"/>
      <c r="E70" s="299"/>
      <c r="F70" s="296"/>
      <c r="G70" s="190"/>
    </row>
    <row r="71" spans="1:8" ht="12.75" customHeight="1">
      <c r="A71" s="85">
        <v>4</v>
      </c>
      <c r="B71" s="86" t="s">
        <v>284</v>
      </c>
      <c r="C71" s="87"/>
      <c r="D71" s="88"/>
      <c r="E71" s="300"/>
      <c r="F71" s="301"/>
      <c r="G71" s="190"/>
      <c r="H71" s="212"/>
    </row>
    <row r="72" spans="1:7" ht="6.75" customHeight="1">
      <c r="A72" s="89"/>
      <c r="B72" s="90"/>
      <c r="C72" s="87"/>
      <c r="D72" s="88"/>
      <c r="E72" s="300"/>
      <c r="F72" s="301"/>
      <c r="G72" s="190"/>
    </row>
    <row r="73" spans="1:11" s="187" customFormat="1" ht="15.75" customHeight="1">
      <c r="A73" s="91">
        <v>4.1</v>
      </c>
      <c r="B73" s="90" t="s">
        <v>4</v>
      </c>
      <c r="C73" s="87">
        <v>1</v>
      </c>
      <c r="D73" s="88" t="s">
        <v>3</v>
      </c>
      <c r="E73" s="302"/>
      <c r="F73" s="301">
        <f aca="true" t="shared" si="6" ref="F73:F92">ROUND(C73*E73,2)</f>
        <v>0</v>
      </c>
      <c r="G73" s="190"/>
      <c r="H73" s="195"/>
      <c r="K73" s="201"/>
    </row>
    <row r="74" spans="1:11" s="189" customFormat="1" ht="12.75" customHeight="1">
      <c r="A74" s="91">
        <v>4.2</v>
      </c>
      <c r="B74" s="90" t="s">
        <v>115</v>
      </c>
      <c r="C74" s="87">
        <v>1</v>
      </c>
      <c r="D74" s="88" t="s">
        <v>3</v>
      </c>
      <c r="E74" s="302"/>
      <c r="F74" s="301">
        <f t="shared" si="6"/>
        <v>0</v>
      </c>
      <c r="G74" s="190"/>
      <c r="H74" s="188"/>
      <c r="I74" s="187"/>
      <c r="J74" s="201"/>
      <c r="K74" s="201"/>
    </row>
    <row r="75" spans="1:11" s="187" customFormat="1" ht="12.75" customHeight="1">
      <c r="A75" s="89"/>
      <c r="B75" s="90"/>
      <c r="C75" s="87"/>
      <c r="D75" s="88"/>
      <c r="E75" s="302"/>
      <c r="F75" s="301"/>
      <c r="G75" s="190"/>
      <c r="H75" s="213"/>
      <c r="J75" s="214"/>
      <c r="K75" s="201"/>
    </row>
    <row r="76" spans="1:11" s="187" customFormat="1" ht="12.75" customHeight="1">
      <c r="A76" s="92">
        <v>4.3</v>
      </c>
      <c r="B76" s="178" t="s">
        <v>293</v>
      </c>
      <c r="C76" s="87"/>
      <c r="D76" s="88"/>
      <c r="E76" s="302"/>
      <c r="F76" s="301"/>
      <c r="G76" s="190"/>
      <c r="H76" s="213"/>
      <c r="J76" s="214"/>
      <c r="K76" s="201"/>
    </row>
    <row r="77" spans="1:13" s="187" customFormat="1" ht="12.75" customHeight="1">
      <c r="A77" s="89" t="s">
        <v>164</v>
      </c>
      <c r="B77" s="90" t="s">
        <v>311</v>
      </c>
      <c r="C77" s="87">
        <v>0.55</v>
      </c>
      <c r="D77" s="88" t="s">
        <v>2</v>
      </c>
      <c r="E77" s="302"/>
      <c r="F77" s="301">
        <f t="shared" si="6"/>
        <v>0</v>
      </c>
      <c r="G77" s="190"/>
      <c r="H77" s="213"/>
      <c r="J77" s="215"/>
      <c r="K77" s="215"/>
      <c r="L77" s="215"/>
      <c r="M77" s="215"/>
    </row>
    <row r="78" spans="1:13" ht="15">
      <c r="A78" s="89" t="s">
        <v>165</v>
      </c>
      <c r="B78" s="90" t="s">
        <v>155</v>
      </c>
      <c r="C78" s="87">
        <v>0.18</v>
      </c>
      <c r="D78" s="88" t="s">
        <v>2</v>
      </c>
      <c r="E78" s="302"/>
      <c r="F78" s="301">
        <f t="shared" si="6"/>
        <v>0</v>
      </c>
      <c r="G78" s="190"/>
      <c r="H78" s="213"/>
      <c r="J78" s="216"/>
      <c r="K78" s="162"/>
      <c r="L78" s="162"/>
      <c r="M78" s="162"/>
    </row>
    <row r="79" spans="1:8" ht="15">
      <c r="A79" s="89" t="s">
        <v>166</v>
      </c>
      <c r="B79" s="90" t="s">
        <v>204</v>
      </c>
      <c r="C79" s="87">
        <v>0.84</v>
      </c>
      <c r="D79" s="88" t="s">
        <v>2</v>
      </c>
      <c r="E79" s="302"/>
      <c r="F79" s="301">
        <f t="shared" si="6"/>
        <v>0</v>
      </c>
      <c r="G79" s="190"/>
      <c r="H79" s="213"/>
    </row>
    <row r="80" spans="1:8" s="187" customFormat="1" ht="11.25" customHeight="1">
      <c r="A80" s="89"/>
      <c r="B80" s="90"/>
      <c r="C80" s="87"/>
      <c r="D80" s="88"/>
      <c r="E80" s="302"/>
      <c r="F80" s="301"/>
      <c r="G80" s="190"/>
      <c r="H80" s="213"/>
    </row>
    <row r="81" spans="1:8" ht="12" customHeight="1">
      <c r="A81" s="92">
        <v>4.4</v>
      </c>
      <c r="B81" s="86" t="s">
        <v>156</v>
      </c>
      <c r="C81" s="87"/>
      <c r="D81" s="88"/>
      <c r="E81" s="302"/>
      <c r="F81" s="301"/>
      <c r="G81" s="190"/>
      <c r="H81" s="213"/>
    </row>
    <row r="82" spans="1:8" ht="12.75" customHeight="1">
      <c r="A82" s="91" t="s">
        <v>167</v>
      </c>
      <c r="B82" s="90" t="s">
        <v>157</v>
      </c>
      <c r="C82" s="87">
        <v>8.82</v>
      </c>
      <c r="D82" s="88" t="s">
        <v>13</v>
      </c>
      <c r="E82" s="302"/>
      <c r="F82" s="301">
        <f t="shared" si="6"/>
        <v>0</v>
      </c>
      <c r="G82" s="190"/>
      <c r="H82" s="213"/>
    </row>
    <row r="83" spans="1:8" ht="15">
      <c r="A83" s="89"/>
      <c r="B83" s="90"/>
      <c r="C83" s="87"/>
      <c r="D83" s="88"/>
      <c r="E83" s="302"/>
      <c r="F83" s="301"/>
      <c r="G83" s="190"/>
      <c r="H83" s="213"/>
    </row>
    <row r="84" spans="1:8" ht="12.75" customHeight="1">
      <c r="A84" s="92">
        <v>4.5</v>
      </c>
      <c r="B84" s="86" t="s">
        <v>158</v>
      </c>
      <c r="C84" s="87"/>
      <c r="D84" s="88"/>
      <c r="E84" s="302"/>
      <c r="F84" s="301"/>
      <c r="G84" s="190"/>
      <c r="H84" s="213"/>
    </row>
    <row r="85" spans="1:8" ht="12.75" customHeight="1">
      <c r="A85" s="91" t="s">
        <v>168</v>
      </c>
      <c r="B85" s="90" t="s">
        <v>16</v>
      </c>
      <c r="C85" s="87">
        <v>8.82</v>
      </c>
      <c r="D85" s="88" t="s">
        <v>13</v>
      </c>
      <c r="E85" s="302"/>
      <c r="F85" s="301">
        <f t="shared" si="6"/>
        <v>0</v>
      </c>
      <c r="G85" s="190"/>
      <c r="H85" s="213"/>
    </row>
    <row r="86" spans="1:8" ht="12.75" customHeight="1">
      <c r="A86" s="91" t="s">
        <v>169</v>
      </c>
      <c r="B86" s="90" t="s">
        <v>159</v>
      </c>
      <c r="C86" s="87">
        <v>2.25</v>
      </c>
      <c r="D86" s="88" t="s">
        <v>13</v>
      </c>
      <c r="E86" s="302"/>
      <c r="F86" s="301">
        <f t="shared" si="6"/>
        <v>0</v>
      </c>
      <c r="G86" s="190"/>
      <c r="H86" s="213"/>
    </row>
    <row r="87" spans="1:8" ht="12.75" customHeight="1">
      <c r="A87" s="91" t="s">
        <v>170</v>
      </c>
      <c r="B87" s="90" t="s">
        <v>160</v>
      </c>
      <c r="C87" s="87">
        <v>2.25</v>
      </c>
      <c r="D87" s="88" t="s">
        <v>13</v>
      </c>
      <c r="E87" s="302"/>
      <c r="F87" s="301">
        <f t="shared" si="6"/>
        <v>0</v>
      </c>
      <c r="G87" s="190"/>
      <c r="H87" s="213"/>
    </row>
    <row r="88" spans="1:8" ht="12.75" customHeight="1">
      <c r="A88" s="91" t="s">
        <v>171</v>
      </c>
      <c r="B88" s="90" t="s">
        <v>161</v>
      </c>
      <c r="C88" s="87">
        <v>2.25</v>
      </c>
      <c r="D88" s="88" t="s">
        <v>13</v>
      </c>
      <c r="E88" s="302"/>
      <c r="F88" s="301">
        <f t="shared" si="6"/>
        <v>0</v>
      </c>
      <c r="G88" s="190"/>
      <c r="H88" s="213"/>
    </row>
    <row r="89" spans="1:8" ht="12.75" customHeight="1">
      <c r="A89" s="91" t="s">
        <v>172</v>
      </c>
      <c r="B89" s="90" t="s">
        <v>162</v>
      </c>
      <c r="C89" s="87">
        <v>12</v>
      </c>
      <c r="D89" s="88" t="s">
        <v>1</v>
      </c>
      <c r="E89" s="302"/>
      <c r="F89" s="301">
        <f t="shared" si="6"/>
        <v>0</v>
      </c>
      <c r="G89" s="190"/>
      <c r="H89" s="213"/>
    </row>
    <row r="90" spans="1:8" ht="11.25" customHeight="1">
      <c r="A90" s="89"/>
      <c r="B90" s="90"/>
      <c r="C90" s="87"/>
      <c r="D90" s="88"/>
      <c r="E90" s="302"/>
      <c r="F90" s="301"/>
      <c r="G90" s="190"/>
      <c r="H90" s="213"/>
    </row>
    <row r="91" spans="1:8" ht="27" customHeight="1">
      <c r="A91" s="91">
        <v>4.6</v>
      </c>
      <c r="B91" s="90" t="s">
        <v>163</v>
      </c>
      <c r="C91" s="166">
        <v>1</v>
      </c>
      <c r="D91" s="167" t="s">
        <v>3</v>
      </c>
      <c r="E91" s="303"/>
      <c r="F91" s="301">
        <f t="shared" si="6"/>
        <v>0</v>
      </c>
      <c r="G91" s="190"/>
      <c r="H91" s="213"/>
    </row>
    <row r="92" spans="1:8" ht="15">
      <c r="A92" s="91">
        <v>4.7</v>
      </c>
      <c r="B92" s="90" t="s">
        <v>294</v>
      </c>
      <c r="C92" s="87">
        <v>3.6</v>
      </c>
      <c r="D92" s="88" t="s">
        <v>13</v>
      </c>
      <c r="E92" s="302"/>
      <c r="F92" s="301">
        <f t="shared" si="6"/>
        <v>0</v>
      </c>
      <c r="G92" s="190"/>
      <c r="H92" s="213"/>
    </row>
    <row r="93" spans="1:8" ht="15">
      <c r="A93" s="217"/>
      <c r="B93" s="218" t="s">
        <v>153</v>
      </c>
      <c r="C93" s="219"/>
      <c r="D93" s="220"/>
      <c r="E93" s="304"/>
      <c r="F93" s="305">
        <f>SUM(F12:F92)</f>
        <v>0</v>
      </c>
      <c r="G93" s="190"/>
      <c r="H93" s="213"/>
    </row>
    <row r="94" spans="1:8" ht="10.5" customHeight="1">
      <c r="A94" s="221"/>
      <c r="B94" s="101"/>
      <c r="C94" s="105"/>
      <c r="D94" s="88"/>
      <c r="E94" s="299"/>
      <c r="F94" s="296"/>
      <c r="G94" s="190"/>
      <c r="H94" s="213"/>
    </row>
    <row r="95" spans="1:8" ht="25.5">
      <c r="A95" s="111" t="s">
        <v>7</v>
      </c>
      <c r="B95" s="112" t="s">
        <v>93</v>
      </c>
      <c r="C95" s="21"/>
      <c r="D95" s="22"/>
      <c r="E95" s="306"/>
      <c r="F95" s="23"/>
      <c r="G95" s="190"/>
      <c r="H95" s="213"/>
    </row>
    <row r="96" spans="1:8" ht="15">
      <c r="A96" s="113"/>
      <c r="B96" s="112"/>
      <c r="C96" s="34"/>
      <c r="D96" s="54"/>
      <c r="E96" s="306"/>
      <c r="F96" s="23"/>
      <c r="G96" s="190"/>
      <c r="H96" s="213"/>
    </row>
    <row r="97" spans="1:8" ht="15">
      <c r="A97" s="114">
        <v>1</v>
      </c>
      <c r="B97" s="39" t="s">
        <v>287</v>
      </c>
      <c r="C97" s="34">
        <v>960</v>
      </c>
      <c r="D97" s="54" t="s">
        <v>19</v>
      </c>
      <c r="E97" s="306"/>
      <c r="F97" s="23">
        <f>ROUND((E97*C97),2)</f>
        <v>0</v>
      </c>
      <c r="G97" s="190"/>
      <c r="H97" s="213"/>
    </row>
    <row r="98" spans="1:8" ht="15">
      <c r="A98" s="113"/>
      <c r="B98" s="112"/>
      <c r="C98" s="34"/>
      <c r="D98" s="54"/>
      <c r="E98" s="306"/>
      <c r="F98" s="23">
        <f aca="true" t="shared" si="7" ref="F98:F172">ROUND((E98*C98),2)</f>
        <v>0</v>
      </c>
      <c r="G98" s="190"/>
      <c r="H98" s="213"/>
    </row>
    <row r="99" spans="1:8" ht="15">
      <c r="A99" s="113">
        <v>2</v>
      </c>
      <c r="B99" s="20" t="s">
        <v>216</v>
      </c>
      <c r="C99" s="34"/>
      <c r="D99" s="54"/>
      <c r="E99" s="306"/>
      <c r="F99" s="23"/>
      <c r="G99" s="190"/>
      <c r="H99" s="213"/>
    </row>
    <row r="100" spans="1:8" ht="15">
      <c r="A100" s="35">
        <v>2.1</v>
      </c>
      <c r="B100" s="25" t="s">
        <v>285</v>
      </c>
      <c r="C100" s="34">
        <f>705*2</f>
        <v>1410</v>
      </c>
      <c r="D100" s="124" t="s">
        <v>19</v>
      </c>
      <c r="E100" s="298"/>
      <c r="F100" s="23">
        <f>ROUND((E100*C100),2)</f>
        <v>0</v>
      </c>
      <c r="G100" s="190"/>
      <c r="H100" s="213"/>
    </row>
    <row r="101" spans="1:8" ht="15">
      <c r="A101" s="35">
        <v>2.2</v>
      </c>
      <c r="B101" s="25" t="s">
        <v>323</v>
      </c>
      <c r="C101" s="34">
        <f>705*0.85</f>
        <v>599.25</v>
      </c>
      <c r="D101" s="124" t="s">
        <v>13</v>
      </c>
      <c r="E101" s="298"/>
      <c r="F101" s="23">
        <f>ROUND((E101*C101),2)</f>
        <v>0</v>
      </c>
      <c r="G101" s="190"/>
      <c r="H101" s="213"/>
    </row>
    <row r="102" spans="1:8" ht="15">
      <c r="A102" s="35">
        <v>2.3</v>
      </c>
      <c r="B102" s="117" t="s">
        <v>147</v>
      </c>
      <c r="C102" s="34">
        <f>+C101*0.05*1.3</f>
        <v>38.95125</v>
      </c>
      <c r="D102" s="57" t="s">
        <v>2</v>
      </c>
      <c r="E102" s="307"/>
      <c r="F102" s="23">
        <f>ROUND((E102*C102),2)</f>
        <v>0</v>
      </c>
      <c r="G102" s="190"/>
      <c r="H102" s="213"/>
    </row>
    <row r="103" spans="1:8" ht="15">
      <c r="A103" s="113"/>
      <c r="B103" s="112"/>
      <c r="C103" s="34"/>
      <c r="D103" s="54"/>
      <c r="E103" s="306"/>
      <c r="F103" s="23"/>
      <c r="G103" s="190"/>
      <c r="H103" s="213"/>
    </row>
    <row r="104" spans="1:8" ht="15">
      <c r="A104" s="19">
        <v>3</v>
      </c>
      <c r="B104" s="20" t="s">
        <v>41</v>
      </c>
      <c r="C104" s="34"/>
      <c r="D104" s="57"/>
      <c r="E104" s="307"/>
      <c r="F104" s="23">
        <f t="shared" si="7"/>
        <v>0</v>
      </c>
      <c r="G104" s="190"/>
      <c r="H104" s="213"/>
    </row>
    <row r="105" spans="1:8" ht="15">
      <c r="A105" s="116">
        <v>3.1</v>
      </c>
      <c r="B105" s="25" t="s">
        <v>42</v>
      </c>
      <c r="C105" s="34">
        <v>761.85</v>
      </c>
      <c r="D105" s="57" t="s">
        <v>2</v>
      </c>
      <c r="E105" s="307"/>
      <c r="F105" s="23">
        <f t="shared" si="7"/>
        <v>0</v>
      </c>
      <c r="G105" s="190"/>
      <c r="H105" s="213"/>
    </row>
    <row r="106" spans="1:8" ht="15">
      <c r="A106" s="116">
        <v>3.2</v>
      </c>
      <c r="B106" s="25" t="s">
        <v>79</v>
      </c>
      <c r="C106" s="34">
        <v>66.15</v>
      </c>
      <c r="D106" s="57" t="s">
        <v>2</v>
      </c>
      <c r="E106" s="307"/>
      <c r="F106" s="23">
        <f t="shared" si="7"/>
        <v>0</v>
      </c>
      <c r="G106" s="190"/>
      <c r="H106" s="213"/>
    </row>
    <row r="107" spans="1:8" ht="25.5">
      <c r="A107" s="116">
        <v>3.3</v>
      </c>
      <c r="B107" s="25" t="s">
        <v>141</v>
      </c>
      <c r="C107" s="34">
        <v>645.32</v>
      </c>
      <c r="D107" s="57" t="s">
        <v>2</v>
      </c>
      <c r="E107" s="307"/>
      <c r="F107" s="23">
        <f t="shared" si="7"/>
        <v>0</v>
      </c>
      <c r="G107" s="190"/>
      <c r="H107" s="213"/>
    </row>
    <row r="108" spans="1:8" ht="15">
      <c r="A108" s="35">
        <v>3.4</v>
      </c>
      <c r="B108" s="117" t="s">
        <v>147</v>
      </c>
      <c r="C108" s="34">
        <v>139.83</v>
      </c>
      <c r="D108" s="57" t="s">
        <v>2</v>
      </c>
      <c r="E108" s="307"/>
      <c r="F108" s="23">
        <f t="shared" si="7"/>
        <v>0</v>
      </c>
      <c r="G108" s="190"/>
      <c r="H108" s="213"/>
    </row>
    <row r="109" spans="1:8" ht="12.75" customHeight="1">
      <c r="A109" s="35"/>
      <c r="B109" s="39"/>
      <c r="C109" s="34"/>
      <c r="D109" s="54"/>
      <c r="E109" s="306"/>
      <c r="F109" s="23">
        <f t="shared" si="7"/>
        <v>0</v>
      </c>
      <c r="G109" s="190"/>
      <c r="H109" s="213"/>
    </row>
    <row r="110" spans="1:8" ht="15">
      <c r="A110" s="113">
        <v>4</v>
      </c>
      <c r="B110" s="118" t="s">
        <v>43</v>
      </c>
      <c r="C110" s="119"/>
      <c r="D110" s="54"/>
      <c r="E110" s="306"/>
      <c r="F110" s="23">
        <f t="shared" si="7"/>
        <v>0</v>
      </c>
      <c r="G110" s="190"/>
      <c r="H110" s="213"/>
    </row>
    <row r="111" spans="1:8" ht="15">
      <c r="A111" s="38">
        <v>4.1</v>
      </c>
      <c r="B111" s="39" t="s">
        <v>45</v>
      </c>
      <c r="C111" s="34">
        <v>880.65</v>
      </c>
      <c r="D111" s="22" t="s">
        <v>19</v>
      </c>
      <c r="E111" s="306"/>
      <c r="F111" s="23">
        <f t="shared" si="7"/>
        <v>0</v>
      </c>
      <c r="G111" s="190"/>
      <c r="H111" s="213"/>
    </row>
    <row r="112" spans="1:8" ht="15">
      <c r="A112" s="38">
        <v>4.2</v>
      </c>
      <c r="B112" s="39" t="s">
        <v>149</v>
      </c>
      <c r="C112" s="34">
        <v>107.1</v>
      </c>
      <c r="D112" s="22" t="s">
        <v>19</v>
      </c>
      <c r="E112" s="306"/>
      <c r="F112" s="23">
        <f t="shared" si="7"/>
        <v>0</v>
      </c>
      <c r="G112" s="190"/>
      <c r="H112" s="213"/>
    </row>
    <row r="113" spans="1:8" ht="15">
      <c r="A113" s="116"/>
      <c r="B113" s="39"/>
      <c r="C113" s="33"/>
      <c r="D113" s="54"/>
      <c r="E113" s="131"/>
      <c r="F113" s="23">
        <f t="shared" si="7"/>
        <v>0</v>
      </c>
      <c r="G113" s="190"/>
      <c r="H113" s="213"/>
    </row>
    <row r="114" spans="1:8" ht="15">
      <c r="A114" s="113">
        <v>5</v>
      </c>
      <c r="B114" s="112" t="s">
        <v>20</v>
      </c>
      <c r="C114" s="34"/>
      <c r="D114" s="22"/>
      <c r="E114" s="306"/>
      <c r="F114" s="23">
        <f t="shared" si="7"/>
        <v>0</v>
      </c>
      <c r="G114" s="190"/>
      <c r="H114" s="213"/>
    </row>
    <row r="115" spans="1:8" ht="15">
      <c r="A115" s="120">
        <v>5.1</v>
      </c>
      <c r="B115" s="39" t="s">
        <v>45</v>
      </c>
      <c r="C115" s="34">
        <v>880.65</v>
      </c>
      <c r="D115" s="22" t="s">
        <v>19</v>
      </c>
      <c r="E115" s="306"/>
      <c r="F115" s="23">
        <f t="shared" si="7"/>
        <v>0</v>
      </c>
      <c r="G115" s="190"/>
      <c r="H115" s="213"/>
    </row>
    <row r="116" spans="1:8" ht="15">
      <c r="A116" s="120">
        <v>5.2</v>
      </c>
      <c r="B116" s="39" t="s">
        <v>149</v>
      </c>
      <c r="C116" s="34">
        <v>107.1</v>
      </c>
      <c r="D116" s="22" t="s">
        <v>19</v>
      </c>
      <c r="E116" s="306"/>
      <c r="F116" s="23">
        <f t="shared" si="7"/>
        <v>0</v>
      </c>
      <c r="G116" s="190"/>
      <c r="H116" s="213"/>
    </row>
    <row r="117" spans="1:8" ht="13.5" customHeight="1">
      <c r="A117" s="121"/>
      <c r="B117" s="39"/>
      <c r="C117" s="34"/>
      <c r="D117" s="22"/>
      <c r="E117" s="306"/>
      <c r="F117" s="23">
        <f t="shared" si="7"/>
        <v>0</v>
      </c>
      <c r="G117" s="190"/>
      <c r="H117" s="213"/>
    </row>
    <row r="118" spans="1:8" ht="12.75" customHeight="1">
      <c r="A118" s="122">
        <v>6</v>
      </c>
      <c r="B118" s="20" t="s">
        <v>288</v>
      </c>
      <c r="C118" s="34"/>
      <c r="D118" s="22"/>
      <c r="E118" s="306"/>
      <c r="F118" s="23">
        <f t="shared" si="7"/>
        <v>0</v>
      </c>
      <c r="G118" s="190"/>
      <c r="H118" s="213"/>
    </row>
    <row r="119" spans="1:8" ht="25.5">
      <c r="A119" s="123">
        <v>6.1</v>
      </c>
      <c r="B119" s="39" t="s">
        <v>103</v>
      </c>
      <c r="C119" s="34">
        <v>40</v>
      </c>
      <c r="D119" s="57" t="s">
        <v>104</v>
      </c>
      <c r="E119" s="307"/>
      <c r="F119" s="23">
        <f t="shared" si="7"/>
        <v>0</v>
      </c>
      <c r="G119" s="190"/>
      <c r="H119" s="213"/>
    </row>
    <row r="120" spans="1:8" ht="38.25">
      <c r="A120" s="63">
        <v>6.2</v>
      </c>
      <c r="B120" s="39" t="s">
        <v>289</v>
      </c>
      <c r="C120" s="34">
        <v>54</v>
      </c>
      <c r="D120" s="57" t="s">
        <v>19</v>
      </c>
      <c r="E120" s="307"/>
      <c r="F120" s="23">
        <f t="shared" si="7"/>
        <v>0</v>
      </c>
      <c r="G120" s="190"/>
      <c r="H120" s="213"/>
    </row>
    <row r="121" spans="1:8" ht="25.5">
      <c r="A121" s="63">
        <v>6.3</v>
      </c>
      <c r="B121" s="39" t="s">
        <v>142</v>
      </c>
      <c r="C121" s="34">
        <v>4</v>
      </c>
      <c r="D121" s="57" t="s">
        <v>5</v>
      </c>
      <c r="E121" s="307"/>
      <c r="F121" s="23">
        <f t="shared" si="7"/>
        <v>0</v>
      </c>
      <c r="G121" s="190"/>
      <c r="H121" s="213"/>
    </row>
    <row r="122" spans="1:8" ht="25.5">
      <c r="A122" s="120">
        <v>6.4</v>
      </c>
      <c r="B122" s="39" t="s">
        <v>146</v>
      </c>
      <c r="C122" s="34">
        <v>5</v>
      </c>
      <c r="D122" s="57" t="s">
        <v>105</v>
      </c>
      <c r="E122" s="307"/>
      <c r="F122" s="23">
        <f t="shared" si="7"/>
        <v>0</v>
      </c>
      <c r="G122" s="190"/>
      <c r="H122" s="213"/>
    </row>
    <row r="123" spans="1:8" ht="25.5">
      <c r="A123" s="123">
        <v>6.5</v>
      </c>
      <c r="B123" s="39" t="s">
        <v>145</v>
      </c>
      <c r="C123" s="34">
        <v>5</v>
      </c>
      <c r="D123" s="57" t="s">
        <v>105</v>
      </c>
      <c r="E123" s="307"/>
      <c r="F123" s="23">
        <f t="shared" si="7"/>
        <v>0</v>
      </c>
      <c r="G123" s="190"/>
      <c r="H123" s="213"/>
    </row>
    <row r="124" spans="1:8" ht="15">
      <c r="A124" s="116">
        <v>6.6</v>
      </c>
      <c r="B124" s="25" t="s">
        <v>143</v>
      </c>
      <c r="C124" s="34">
        <v>17</v>
      </c>
      <c r="D124" s="31" t="s">
        <v>5</v>
      </c>
      <c r="E124" s="307"/>
      <c r="F124" s="23">
        <f t="shared" si="7"/>
        <v>0</v>
      </c>
      <c r="G124" s="190"/>
      <c r="H124" s="213"/>
    </row>
    <row r="125" spans="1:8" ht="15">
      <c r="A125" s="116">
        <v>6.7</v>
      </c>
      <c r="B125" s="25" t="s">
        <v>144</v>
      </c>
      <c r="C125" s="34">
        <v>2</v>
      </c>
      <c r="D125" s="31" t="s">
        <v>5</v>
      </c>
      <c r="E125" s="307"/>
      <c r="F125" s="23">
        <f t="shared" si="7"/>
        <v>0</v>
      </c>
      <c r="G125" s="190"/>
      <c r="H125" s="213"/>
    </row>
    <row r="126" spans="1:8" ht="15">
      <c r="A126" s="116"/>
      <c r="B126" s="25"/>
      <c r="C126" s="34"/>
      <c r="D126" s="31"/>
      <c r="E126" s="307"/>
      <c r="F126" s="23">
        <f t="shared" si="7"/>
        <v>0</v>
      </c>
      <c r="G126" s="190"/>
      <c r="H126" s="213"/>
    </row>
    <row r="127" spans="1:8" ht="15">
      <c r="A127" s="19">
        <v>8</v>
      </c>
      <c r="B127" s="164" t="s">
        <v>44</v>
      </c>
      <c r="C127" s="34"/>
      <c r="D127" s="57"/>
      <c r="E127" s="307"/>
      <c r="F127" s="23">
        <f t="shared" si="7"/>
        <v>0</v>
      </c>
      <c r="G127" s="190"/>
      <c r="H127" s="213"/>
    </row>
    <row r="128" spans="1:8" ht="25.5">
      <c r="A128" s="116">
        <v>8.1</v>
      </c>
      <c r="B128" s="163" t="s">
        <v>200</v>
      </c>
      <c r="C128" s="34">
        <v>1</v>
      </c>
      <c r="D128" s="57" t="s">
        <v>3</v>
      </c>
      <c r="E128" s="307"/>
      <c r="F128" s="23">
        <f>ROUND((E128*C128),2)</f>
        <v>0</v>
      </c>
      <c r="G128" s="190"/>
      <c r="H128" s="213"/>
    </row>
    <row r="129" spans="1:8" ht="25.5">
      <c r="A129" s="116">
        <v>8.2</v>
      </c>
      <c r="B129" s="25" t="s">
        <v>129</v>
      </c>
      <c r="C129" s="34">
        <v>1</v>
      </c>
      <c r="D129" s="57" t="s">
        <v>3</v>
      </c>
      <c r="E129" s="307"/>
      <c r="F129" s="23">
        <f>ROUND((E129*C129),2)</f>
        <v>0</v>
      </c>
      <c r="G129" s="190"/>
      <c r="H129" s="213"/>
    </row>
    <row r="130" spans="1:8" ht="15" customHeight="1">
      <c r="A130" s="116">
        <v>8.3</v>
      </c>
      <c r="B130" s="163" t="s">
        <v>187</v>
      </c>
      <c r="C130" s="34">
        <v>1</v>
      </c>
      <c r="D130" s="57" t="s">
        <v>3</v>
      </c>
      <c r="E130" s="307"/>
      <c r="F130" s="23">
        <f t="shared" si="7"/>
        <v>0</v>
      </c>
      <c r="G130" s="190"/>
      <c r="H130" s="213"/>
    </row>
    <row r="131" spans="1:8" ht="15" customHeight="1">
      <c r="A131" s="116">
        <v>8.4</v>
      </c>
      <c r="B131" s="163" t="s">
        <v>190</v>
      </c>
      <c r="C131" s="34">
        <v>1</v>
      </c>
      <c r="D131" s="57" t="s">
        <v>3</v>
      </c>
      <c r="E131" s="307"/>
      <c r="F131" s="23">
        <f t="shared" si="7"/>
        <v>0</v>
      </c>
      <c r="G131" s="190"/>
      <c r="H131" s="213"/>
    </row>
    <row r="132" spans="1:8" ht="15" customHeight="1">
      <c r="A132" s="116">
        <v>8.5</v>
      </c>
      <c r="B132" s="163" t="s">
        <v>212</v>
      </c>
      <c r="C132" s="34">
        <v>1</v>
      </c>
      <c r="D132" s="57" t="s">
        <v>3</v>
      </c>
      <c r="E132" s="307"/>
      <c r="F132" s="23">
        <f>ROUND((E132*C132),2)</f>
        <v>0</v>
      </c>
      <c r="G132" s="190"/>
      <c r="H132" s="213"/>
    </row>
    <row r="133" spans="1:8" ht="15" customHeight="1">
      <c r="A133" s="116">
        <v>8.6</v>
      </c>
      <c r="B133" s="163" t="s">
        <v>243</v>
      </c>
      <c r="C133" s="34">
        <v>1</v>
      </c>
      <c r="D133" s="57" t="s">
        <v>3</v>
      </c>
      <c r="E133" s="307"/>
      <c r="F133" s="23">
        <f>ROUND((E133*C133),2)</f>
        <v>0</v>
      </c>
      <c r="G133" s="190"/>
      <c r="H133" s="213"/>
    </row>
    <row r="134" spans="1:8" ht="15" customHeight="1">
      <c r="A134" s="116">
        <v>7.7</v>
      </c>
      <c r="B134" s="163" t="s">
        <v>195</v>
      </c>
      <c r="C134" s="34">
        <v>1</v>
      </c>
      <c r="D134" s="57" t="s">
        <v>3</v>
      </c>
      <c r="E134" s="307"/>
      <c r="F134" s="23">
        <f>ROUND((E134*C134),2)</f>
        <v>0</v>
      </c>
      <c r="G134" s="190"/>
      <c r="H134" s="213"/>
    </row>
    <row r="135" spans="1:8" ht="15" customHeight="1">
      <c r="A135" s="116">
        <v>8.8</v>
      </c>
      <c r="B135" s="163" t="s">
        <v>198</v>
      </c>
      <c r="C135" s="34">
        <v>2</v>
      </c>
      <c r="D135" s="57" t="s">
        <v>3</v>
      </c>
      <c r="E135" s="307"/>
      <c r="F135" s="23">
        <f>ROUND((E135*C135),2)</f>
        <v>0</v>
      </c>
      <c r="G135" s="190"/>
      <c r="H135" s="213"/>
    </row>
    <row r="136" spans="1:8" ht="15" customHeight="1">
      <c r="A136" s="116">
        <v>8.9</v>
      </c>
      <c r="B136" s="163" t="s">
        <v>197</v>
      </c>
      <c r="C136" s="34">
        <v>2</v>
      </c>
      <c r="D136" s="57" t="s">
        <v>3</v>
      </c>
      <c r="E136" s="307"/>
      <c r="F136" s="23">
        <f>ROUND((E136*C136),2)</f>
        <v>0</v>
      </c>
      <c r="G136" s="190"/>
      <c r="H136" s="213"/>
    </row>
    <row r="137" spans="1:8" ht="15" customHeight="1">
      <c r="A137" s="165">
        <v>8.1</v>
      </c>
      <c r="B137" s="163" t="s">
        <v>213</v>
      </c>
      <c r="C137" s="34">
        <v>1</v>
      </c>
      <c r="D137" s="57" t="s">
        <v>3</v>
      </c>
      <c r="E137" s="307"/>
      <c r="F137" s="23">
        <f t="shared" si="7"/>
        <v>0</v>
      </c>
      <c r="G137" s="190"/>
      <c r="H137" s="213"/>
    </row>
    <row r="138" spans="1:8" ht="15">
      <c r="A138" s="165">
        <v>8.11</v>
      </c>
      <c r="B138" s="25" t="s">
        <v>199</v>
      </c>
      <c r="C138" s="34">
        <v>2</v>
      </c>
      <c r="D138" s="57" t="s">
        <v>3</v>
      </c>
      <c r="E138" s="307"/>
      <c r="F138" s="23">
        <f t="shared" si="7"/>
        <v>0</v>
      </c>
      <c r="G138" s="190"/>
      <c r="H138" s="213"/>
    </row>
    <row r="139" spans="1:8" ht="15">
      <c r="A139" s="165">
        <v>8.12</v>
      </c>
      <c r="B139" s="25" t="s">
        <v>189</v>
      </c>
      <c r="C139" s="34">
        <v>17</v>
      </c>
      <c r="D139" s="57" t="s">
        <v>3</v>
      </c>
      <c r="E139" s="307"/>
      <c r="F139" s="23">
        <f t="shared" si="7"/>
        <v>0</v>
      </c>
      <c r="G139" s="190"/>
      <c r="H139" s="213"/>
    </row>
    <row r="140" spans="1:8" ht="15">
      <c r="A140" s="165">
        <v>8.13</v>
      </c>
      <c r="B140" s="25" t="s">
        <v>193</v>
      </c>
      <c r="C140" s="34">
        <v>1</v>
      </c>
      <c r="D140" s="57" t="s">
        <v>3</v>
      </c>
      <c r="E140" s="307"/>
      <c r="F140" s="23">
        <f t="shared" si="7"/>
        <v>0</v>
      </c>
      <c r="G140" s="190"/>
      <c r="H140" s="213"/>
    </row>
    <row r="141" spans="1:8" ht="15">
      <c r="A141" s="165">
        <v>8.14</v>
      </c>
      <c r="B141" s="25" t="s">
        <v>201</v>
      </c>
      <c r="C141" s="34">
        <v>2</v>
      </c>
      <c r="D141" s="57" t="s">
        <v>2</v>
      </c>
      <c r="E141" s="307"/>
      <c r="F141" s="23">
        <f>ROUND((E141*C141),2)</f>
        <v>0</v>
      </c>
      <c r="G141" s="190"/>
      <c r="H141" s="213"/>
    </row>
    <row r="142" spans="1:8" ht="15">
      <c r="A142" s="165"/>
      <c r="B142" s="25"/>
      <c r="C142" s="34"/>
      <c r="D142" s="57"/>
      <c r="E142" s="307"/>
      <c r="F142" s="23"/>
      <c r="G142" s="190"/>
      <c r="H142" s="213"/>
    </row>
    <row r="143" spans="1:8" ht="15">
      <c r="A143" s="19">
        <v>9</v>
      </c>
      <c r="B143" s="20" t="s">
        <v>151</v>
      </c>
      <c r="C143" s="34"/>
      <c r="D143" s="57"/>
      <c r="E143" s="307"/>
      <c r="F143" s="23"/>
      <c r="G143" s="190"/>
      <c r="H143" s="213"/>
    </row>
    <row r="144" spans="1:8" ht="38.25">
      <c r="A144" s="116">
        <v>9.1</v>
      </c>
      <c r="B144" s="25" t="s">
        <v>89</v>
      </c>
      <c r="C144" s="34">
        <v>8</v>
      </c>
      <c r="D144" s="57" t="s">
        <v>3</v>
      </c>
      <c r="E144" s="307"/>
      <c r="F144" s="23">
        <f t="shared" si="7"/>
        <v>0</v>
      </c>
      <c r="G144" s="190"/>
      <c r="H144" s="213"/>
    </row>
    <row r="145" spans="1:8" ht="15">
      <c r="A145" s="116">
        <v>9.2</v>
      </c>
      <c r="B145" s="25" t="s">
        <v>130</v>
      </c>
      <c r="C145" s="34">
        <v>32</v>
      </c>
      <c r="D145" s="57" t="s">
        <v>14</v>
      </c>
      <c r="E145" s="307"/>
      <c r="F145" s="23">
        <f t="shared" si="7"/>
        <v>0</v>
      </c>
      <c r="G145" s="190"/>
      <c r="H145" s="213"/>
    </row>
    <row r="146" spans="1:8" ht="15">
      <c r="A146" s="116"/>
      <c r="B146" s="25"/>
      <c r="C146" s="34"/>
      <c r="D146" s="31"/>
      <c r="E146" s="307"/>
      <c r="F146" s="23">
        <f t="shared" si="7"/>
        <v>0</v>
      </c>
      <c r="G146" s="190"/>
      <c r="H146" s="213"/>
    </row>
    <row r="147" spans="1:9" ht="15">
      <c r="A147" s="19">
        <v>10</v>
      </c>
      <c r="B147" s="20" t="s">
        <v>47</v>
      </c>
      <c r="C147" s="33"/>
      <c r="D147" s="36"/>
      <c r="E147" s="308"/>
      <c r="F147" s="23">
        <f t="shared" si="7"/>
        <v>0</v>
      </c>
      <c r="G147" s="190"/>
      <c r="H147" s="213"/>
      <c r="I147" s="222"/>
    </row>
    <row r="148" spans="1:9" ht="51">
      <c r="A148" s="116">
        <v>10.1</v>
      </c>
      <c r="B148" s="25" t="s">
        <v>312</v>
      </c>
      <c r="C148" s="34">
        <v>1</v>
      </c>
      <c r="D148" s="124" t="s">
        <v>3</v>
      </c>
      <c r="E148" s="298"/>
      <c r="F148" s="23">
        <f>ROUND((E148*C148),2)</f>
        <v>0</v>
      </c>
      <c r="G148" s="190"/>
      <c r="H148" s="213"/>
      <c r="I148" s="222"/>
    </row>
    <row r="149" spans="1:7" ht="51">
      <c r="A149" s="116">
        <v>10.2</v>
      </c>
      <c r="B149" s="25" t="s">
        <v>301</v>
      </c>
      <c r="C149" s="34">
        <v>1</v>
      </c>
      <c r="D149" s="124" t="s">
        <v>3</v>
      </c>
      <c r="E149" s="298"/>
      <c r="F149" s="23">
        <f t="shared" si="7"/>
        <v>0</v>
      </c>
      <c r="G149" s="190"/>
    </row>
    <row r="150" spans="1:7" ht="63.75">
      <c r="A150" s="116">
        <v>10.3</v>
      </c>
      <c r="B150" s="25" t="s">
        <v>313</v>
      </c>
      <c r="C150" s="34">
        <v>1</v>
      </c>
      <c r="D150" s="124" t="s">
        <v>3</v>
      </c>
      <c r="E150" s="298"/>
      <c r="F150" s="23">
        <f t="shared" si="7"/>
        <v>0</v>
      </c>
      <c r="G150" s="190"/>
    </row>
    <row r="151" spans="1:11" s="187" customFormat="1" ht="14.25" customHeight="1">
      <c r="A151" s="116">
        <v>10.4</v>
      </c>
      <c r="B151" s="25" t="s">
        <v>215</v>
      </c>
      <c r="C151" s="34">
        <v>2</v>
      </c>
      <c r="D151" s="124" t="s">
        <v>3</v>
      </c>
      <c r="E151" s="298"/>
      <c r="F151" s="23">
        <f t="shared" si="7"/>
        <v>0</v>
      </c>
      <c r="G151" s="190"/>
      <c r="H151" s="195"/>
      <c r="K151" s="201"/>
    </row>
    <row r="152" spans="1:11" s="187" customFormat="1" ht="25.5">
      <c r="A152" s="63">
        <v>10.5</v>
      </c>
      <c r="B152" s="39" t="s">
        <v>227</v>
      </c>
      <c r="C152" s="34">
        <v>2</v>
      </c>
      <c r="D152" s="124" t="s">
        <v>3</v>
      </c>
      <c r="E152" s="298"/>
      <c r="F152" s="23">
        <f t="shared" si="7"/>
        <v>0</v>
      </c>
      <c r="G152" s="190"/>
      <c r="H152" s="195"/>
      <c r="K152" s="201"/>
    </row>
    <row r="153" spans="1:11" s="187" customFormat="1" ht="12.75" customHeight="1">
      <c r="A153" s="63">
        <v>10.6</v>
      </c>
      <c r="B153" s="39" t="s">
        <v>207</v>
      </c>
      <c r="C153" s="34">
        <v>2</v>
      </c>
      <c r="D153" s="124" t="s">
        <v>3</v>
      </c>
      <c r="E153" s="298"/>
      <c r="F153" s="23">
        <f>ROUND((E153*C153),2)</f>
        <v>0</v>
      </c>
      <c r="G153" s="190"/>
      <c r="H153" s="195"/>
      <c r="K153" s="201"/>
    </row>
    <row r="154" spans="1:11" s="187" customFormat="1" ht="13.5" customHeight="1">
      <c r="A154" s="63">
        <v>10.7</v>
      </c>
      <c r="B154" s="39" t="s">
        <v>226</v>
      </c>
      <c r="C154" s="34">
        <v>1</v>
      </c>
      <c r="D154" s="124" t="s">
        <v>3</v>
      </c>
      <c r="E154" s="298"/>
      <c r="F154" s="23">
        <f>ROUND((E154*C154),2)</f>
        <v>0</v>
      </c>
      <c r="G154" s="190"/>
      <c r="H154" s="195"/>
      <c r="K154" s="201"/>
    </row>
    <row r="155" spans="1:11" s="187" customFormat="1" ht="12.75" customHeight="1">
      <c r="A155" s="125"/>
      <c r="B155" s="117"/>
      <c r="C155" s="26"/>
      <c r="D155" s="126"/>
      <c r="E155" s="309"/>
      <c r="F155" s="23">
        <f t="shared" si="7"/>
        <v>0</v>
      </c>
      <c r="G155" s="190"/>
      <c r="H155" s="195"/>
      <c r="K155" s="201"/>
    </row>
    <row r="156" spans="1:11" s="187" customFormat="1" ht="12.75" customHeight="1">
      <c r="A156" s="127">
        <v>11</v>
      </c>
      <c r="B156" s="128" t="s">
        <v>217</v>
      </c>
      <c r="C156" s="26"/>
      <c r="D156" s="27"/>
      <c r="E156" s="309"/>
      <c r="F156" s="23">
        <f t="shared" si="7"/>
        <v>0</v>
      </c>
      <c r="G156" s="190"/>
      <c r="H156" s="195"/>
      <c r="K156" s="201"/>
    </row>
    <row r="157" spans="1:11" s="187" customFormat="1" ht="12.75" customHeight="1">
      <c r="A157" s="125">
        <v>11.1</v>
      </c>
      <c r="B157" s="59" t="s">
        <v>218</v>
      </c>
      <c r="C157" s="168">
        <f>+C101*0.2</f>
        <v>119.85000000000001</v>
      </c>
      <c r="D157" s="47" t="s">
        <v>2</v>
      </c>
      <c r="E157" s="310"/>
      <c r="F157" s="310">
        <f>ROUND(C157*E157,2)</f>
        <v>0</v>
      </c>
      <c r="G157" s="190"/>
      <c r="H157" s="195"/>
      <c r="K157" s="201"/>
    </row>
    <row r="158" spans="1:11" s="187" customFormat="1" ht="12.75" customHeight="1">
      <c r="A158" s="125">
        <v>11.2</v>
      </c>
      <c r="B158" s="117" t="s">
        <v>147</v>
      </c>
      <c r="C158" s="26">
        <f>+C157*1.25</f>
        <v>149.8125</v>
      </c>
      <c r="D158" s="126" t="s">
        <v>2</v>
      </c>
      <c r="E158" s="309"/>
      <c r="F158" s="23">
        <f>ROUND((E158*C158),2)</f>
        <v>0</v>
      </c>
      <c r="G158" s="190"/>
      <c r="H158" s="195"/>
      <c r="K158" s="201"/>
    </row>
    <row r="159" spans="1:11" s="187" customFormat="1" ht="15">
      <c r="A159" s="129">
        <v>11.3</v>
      </c>
      <c r="B159" s="117" t="s">
        <v>290</v>
      </c>
      <c r="C159" s="34">
        <f>+C101*0.2*1.2</f>
        <v>143.82</v>
      </c>
      <c r="D159" s="130" t="s">
        <v>2</v>
      </c>
      <c r="E159" s="311"/>
      <c r="F159" s="23">
        <f t="shared" si="7"/>
        <v>0</v>
      </c>
      <c r="G159" s="190"/>
      <c r="H159" s="195"/>
      <c r="K159" s="201"/>
    </row>
    <row r="160" spans="1:11" s="187" customFormat="1" ht="25.5">
      <c r="A160" s="129">
        <v>11.4</v>
      </c>
      <c r="B160" s="25" t="s">
        <v>141</v>
      </c>
      <c r="C160" s="34">
        <f>+C159*0.95</f>
        <v>136.629</v>
      </c>
      <c r="D160" s="57" t="s">
        <v>2</v>
      </c>
      <c r="E160" s="307"/>
      <c r="F160" s="23">
        <f>ROUND((E160*C160),2)</f>
        <v>0</v>
      </c>
      <c r="G160" s="190"/>
      <c r="H160" s="195"/>
      <c r="K160" s="201"/>
    </row>
    <row r="161" spans="1:11" s="187" customFormat="1" ht="15" customHeight="1">
      <c r="A161" s="129">
        <v>11.5</v>
      </c>
      <c r="B161" s="59" t="s">
        <v>219</v>
      </c>
      <c r="C161" s="168">
        <f>+C101</f>
        <v>599.25</v>
      </c>
      <c r="D161" s="169" t="s">
        <v>13</v>
      </c>
      <c r="E161" s="131"/>
      <c r="F161" s="310">
        <f>ROUND(C161*E161,2)</f>
        <v>0</v>
      </c>
      <c r="G161" s="190"/>
      <c r="H161" s="195"/>
      <c r="K161" s="201"/>
    </row>
    <row r="162" spans="1:11" s="187" customFormat="1" ht="14.25" customHeight="1">
      <c r="A162" s="129">
        <v>11.6</v>
      </c>
      <c r="B162" s="59" t="s">
        <v>221</v>
      </c>
      <c r="C162" s="168">
        <f>+C161</f>
        <v>599.25</v>
      </c>
      <c r="D162" s="169" t="s">
        <v>13</v>
      </c>
      <c r="E162" s="131"/>
      <c r="F162" s="310">
        <f>ROUND(C162*E162,2)</f>
        <v>0</v>
      </c>
      <c r="G162" s="190"/>
      <c r="H162" s="195"/>
      <c r="K162" s="201"/>
    </row>
    <row r="163" spans="1:11" s="187" customFormat="1" ht="14.25" customHeight="1">
      <c r="A163" s="129">
        <v>11.7</v>
      </c>
      <c r="B163" s="59" t="s">
        <v>295</v>
      </c>
      <c r="C163" s="168">
        <f>+C161*0.05*1.3</f>
        <v>38.95125</v>
      </c>
      <c r="D163" s="169" t="s">
        <v>2</v>
      </c>
      <c r="E163" s="310"/>
      <c r="F163" s="310">
        <f>ROUND(C163*E163,2)</f>
        <v>0</v>
      </c>
      <c r="G163" s="190"/>
      <c r="H163" s="195"/>
      <c r="K163" s="201"/>
    </row>
    <row r="164" spans="1:11" s="187" customFormat="1" ht="13.5" customHeight="1">
      <c r="A164" s="129">
        <v>11.8</v>
      </c>
      <c r="B164" s="59" t="s">
        <v>220</v>
      </c>
      <c r="C164" s="168">
        <f>+C163</f>
        <v>38.95125</v>
      </c>
      <c r="D164" s="169" t="s">
        <v>2</v>
      </c>
      <c r="E164" s="310"/>
      <c r="F164" s="310">
        <f>ROUND(C164*E164,2)</f>
        <v>0</v>
      </c>
      <c r="G164" s="190"/>
      <c r="H164" s="195"/>
      <c r="K164" s="201"/>
    </row>
    <row r="165" spans="1:17" s="187" customFormat="1" ht="11.25" customHeight="1">
      <c r="A165" s="129">
        <v>11.9</v>
      </c>
      <c r="B165" s="59" t="s">
        <v>296</v>
      </c>
      <c r="C165" s="56">
        <v>1947.56</v>
      </c>
      <c r="D165" s="57" t="s">
        <v>223</v>
      </c>
      <c r="E165" s="307"/>
      <c r="F165" s="310">
        <f>ROUND(C165*E165,2)</f>
        <v>0</v>
      </c>
      <c r="G165" s="190"/>
      <c r="H165" s="195"/>
      <c r="I165" s="223"/>
      <c r="J165" s="223"/>
      <c r="K165" s="224"/>
      <c r="L165" s="224"/>
      <c r="M165" s="224"/>
      <c r="N165" s="224"/>
      <c r="O165" s="224"/>
      <c r="P165" s="224"/>
      <c r="Q165" s="224"/>
    </row>
    <row r="166" spans="1:17" s="187" customFormat="1" ht="12.75" customHeight="1">
      <c r="A166" s="125"/>
      <c r="B166" s="55"/>
      <c r="C166" s="56"/>
      <c r="D166" s="57"/>
      <c r="E166" s="58"/>
      <c r="F166" s="23">
        <f t="shared" si="7"/>
        <v>0</v>
      </c>
      <c r="G166" s="190"/>
      <c r="H166" s="195"/>
      <c r="I166" s="223"/>
      <c r="J166" s="223"/>
      <c r="K166" s="224"/>
      <c r="L166" s="224"/>
      <c r="M166" s="224"/>
      <c r="N166" s="224"/>
      <c r="O166" s="224"/>
      <c r="P166" s="224"/>
      <c r="Q166" s="224"/>
    </row>
    <row r="167" spans="1:17" s="187" customFormat="1" ht="12.75" customHeight="1">
      <c r="A167" s="127">
        <v>12</v>
      </c>
      <c r="B167" s="128" t="s">
        <v>96</v>
      </c>
      <c r="C167" s="26"/>
      <c r="D167" s="126"/>
      <c r="E167" s="309"/>
      <c r="F167" s="23">
        <f t="shared" si="7"/>
        <v>0</v>
      </c>
      <c r="G167" s="190"/>
      <c r="H167" s="195"/>
      <c r="I167" s="223"/>
      <c r="J167" s="223"/>
      <c r="K167" s="224"/>
      <c r="L167" s="224"/>
      <c r="M167" s="224"/>
      <c r="N167" s="224"/>
      <c r="O167" s="224"/>
      <c r="P167" s="224"/>
      <c r="Q167" s="224"/>
    </row>
    <row r="168" spans="1:17" s="187" customFormat="1" ht="12.75" customHeight="1">
      <c r="A168" s="125">
        <v>12.1</v>
      </c>
      <c r="B168" s="39" t="s">
        <v>45</v>
      </c>
      <c r="C168" s="34">
        <v>855</v>
      </c>
      <c r="D168" s="22" t="s">
        <v>19</v>
      </c>
      <c r="E168" s="309"/>
      <c r="F168" s="23">
        <f t="shared" si="7"/>
        <v>0</v>
      </c>
      <c r="G168" s="190"/>
      <c r="H168" s="195"/>
      <c r="I168" s="223"/>
      <c r="J168" s="223"/>
      <c r="K168" s="224"/>
      <c r="L168" s="224"/>
      <c r="M168" s="224"/>
      <c r="N168" s="224"/>
      <c r="O168" s="224"/>
      <c r="P168" s="224"/>
      <c r="Q168" s="224"/>
    </row>
    <row r="169" spans="1:17" s="187" customFormat="1" ht="12.75" customHeight="1">
      <c r="A169" s="125">
        <v>12.2</v>
      </c>
      <c r="B169" s="117" t="s">
        <v>149</v>
      </c>
      <c r="C169" s="34">
        <v>105</v>
      </c>
      <c r="D169" s="22" t="s">
        <v>19</v>
      </c>
      <c r="E169" s="309"/>
      <c r="F169" s="23">
        <f t="shared" si="7"/>
        <v>0</v>
      </c>
      <c r="G169" s="190"/>
      <c r="H169" s="195"/>
      <c r="I169" s="223"/>
      <c r="J169" s="223"/>
      <c r="K169" s="224"/>
      <c r="L169" s="224"/>
      <c r="M169" s="224"/>
      <c r="N169" s="224"/>
      <c r="O169" s="224"/>
      <c r="P169" s="224"/>
      <c r="Q169" s="224"/>
    </row>
    <row r="170" spans="1:17" s="187" customFormat="1" ht="12.75" customHeight="1">
      <c r="A170" s="125"/>
      <c r="B170" s="117"/>
      <c r="C170" s="26"/>
      <c r="D170" s="126"/>
      <c r="E170" s="309"/>
      <c r="F170" s="23">
        <f t="shared" si="7"/>
        <v>0</v>
      </c>
      <c r="G170" s="190"/>
      <c r="H170" s="195"/>
      <c r="I170" s="223"/>
      <c r="J170" s="223"/>
      <c r="K170" s="224"/>
      <c r="L170" s="224"/>
      <c r="M170" s="224"/>
      <c r="N170" s="224"/>
      <c r="O170" s="224"/>
      <c r="P170" s="224"/>
      <c r="Q170" s="224"/>
    </row>
    <row r="171" spans="1:17" s="187" customFormat="1" ht="12.75" customHeight="1">
      <c r="A171" s="132">
        <v>13</v>
      </c>
      <c r="B171" s="59" t="s">
        <v>97</v>
      </c>
      <c r="C171" s="60">
        <f>+C168</f>
        <v>855</v>
      </c>
      <c r="D171" s="36" t="s">
        <v>1</v>
      </c>
      <c r="E171" s="133"/>
      <c r="F171" s="23">
        <f t="shared" si="7"/>
        <v>0</v>
      </c>
      <c r="G171" s="190"/>
      <c r="H171" s="195"/>
      <c r="I171" s="223"/>
      <c r="J171" s="223"/>
      <c r="K171" s="224"/>
      <c r="L171" s="224"/>
      <c r="M171" s="224"/>
      <c r="N171" s="224"/>
      <c r="O171" s="224"/>
      <c r="P171" s="224"/>
      <c r="Q171" s="224"/>
    </row>
    <row r="172" spans="1:17" s="187" customFormat="1" ht="12.75" customHeight="1">
      <c r="A172" s="132">
        <v>14</v>
      </c>
      <c r="B172" s="59" t="s">
        <v>127</v>
      </c>
      <c r="C172" s="60">
        <f>+C171</f>
        <v>855</v>
      </c>
      <c r="D172" s="36" t="s">
        <v>1</v>
      </c>
      <c r="E172" s="133"/>
      <c r="F172" s="23">
        <f t="shared" si="7"/>
        <v>0</v>
      </c>
      <c r="G172" s="190"/>
      <c r="H172" s="195"/>
      <c r="I172" s="223"/>
      <c r="J172" s="223"/>
      <c r="K172" s="224"/>
      <c r="L172" s="224"/>
      <c r="M172" s="224"/>
      <c r="N172" s="224"/>
      <c r="O172" s="224"/>
      <c r="P172" s="224"/>
      <c r="Q172" s="224"/>
    </row>
    <row r="173" spans="1:17" s="187" customFormat="1" ht="12.75" customHeight="1">
      <c r="A173" s="132">
        <v>15</v>
      </c>
      <c r="B173" s="61" t="s">
        <v>128</v>
      </c>
      <c r="C173" s="60">
        <f>+C172</f>
        <v>855</v>
      </c>
      <c r="D173" s="36" t="s">
        <v>1</v>
      </c>
      <c r="E173" s="133"/>
      <c r="F173" s="23">
        <f>ROUND((E173*C173),2)</f>
        <v>0</v>
      </c>
      <c r="G173" s="190"/>
      <c r="I173" s="223"/>
      <c r="J173" s="223"/>
      <c r="K173" s="224"/>
      <c r="L173" s="224"/>
      <c r="M173" s="224"/>
      <c r="N173" s="224"/>
      <c r="O173" s="224"/>
      <c r="P173" s="224"/>
      <c r="Q173" s="224"/>
    </row>
    <row r="174" spans="1:17" s="187" customFormat="1" ht="12.75" customHeight="1">
      <c r="A174" s="217"/>
      <c r="B174" s="218" t="s">
        <v>242</v>
      </c>
      <c r="C174" s="219"/>
      <c r="D174" s="220"/>
      <c r="E174" s="304"/>
      <c r="F174" s="305">
        <f>SUM(F97:F173)</f>
        <v>0</v>
      </c>
      <c r="G174" s="190"/>
      <c r="H174" s="195"/>
      <c r="I174" s="223"/>
      <c r="J174" s="223"/>
      <c r="K174" s="224"/>
      <c r="L174" s="224"/>
      <c r="M174" s="224"/>
      <c r="N174" s="224"/>
      <c r="O174" s="224"/>
      <c r="P174" s="224"/>
      <c r="Q174" s="224"/>
    </row>
    <row r="175" spans="1:17" s="187" customFormat="1" ht="12.75" customHeight="1">
      <c r="A175" s="116"/>
      <c r="B175" s="25"/>
      <c r="C175" s="34"/>
      <c r="D175" s="57"/>
      <c r="E175" s="307"/>
      <c r="F175" s="23"/>
      <c r="G175" s="190"/>
      <c r="H175" s="195"/>
      <c r="I175" s="223"/>
      <c r="J175" s="223"/>
      <c r="K175" s="224"/>
      <c r="L175" s="224"/>
      <c r="M175" s="224"/>
      <c r="N175" s="224"/>
      <c r="O175" s="224"/>
      <c r="P175" s="224"/>
      <c r="Q175" s="224"/>
    </row>
    <row r="176" spans="1:17" s="187" customFormat="1" ht="25.5">
      <c r="A176" s="29" t="s">
        <v>8</v>
      </c>
      <c r="B176" s="20" t="s">
        <v>297</v>
      </c>
      <c r="C176" s="53"/>
      <c r="D176" s="134"/>
      <c r="E176" s="306"/>
      <c r="F176" s="135"/>
      <c r="G176" s="190"/>
      <c r="H176" s="195"/>
      <c r="I176" s="223"/>
      <c r="J176" s="223"/>
      <c r="K176" s="224"/>
      <c r="L176" s="224"/>
      <c r="M176" s="224"/>
      <c r="N176" s="224"/>
      <c r="O176" s="224"/>
      <c r="P176" s="224"/>
      <c r="Q176" s="224"/>
    </row>
    <row r="177" spans="1:17" s="187" customFormat="1" ht="12.75" customHeight="1">
      <c r="A177" s="29"/>
      <c r="B177" s="20"/>
      <c r="C177" s="21"/>
      <c r="D177" s="22"/>
      <c r="E177" s="306"/>
      <c r="F177" s="23"/>
      <c r="G177" s="190"/>
      <c r="H177" s="195"/>
      <c r="I177" s="223"/>
      <c r="J177" s="223"/>
      <c r="K177" s="224"/>
      <c r="L177" s="224"/>
      <c r="M177" s="224"/>
      <c r="N177" s="224"/>
      <c r="O177" s="224"/>
      <c r="P177" s="224"/>
      <c r="Q177" s="224"/>
    </row>
    <row r="178" spans="1:17" s="187" customFormat="1" ht="12.75" customHeight="1">
      <c r="A178" s="30" t="s">
        <v>98</v>
      </c>
      <c r="B178" s="20" t="s">
        <v>48</v>
      </c>
      <c r="C178" s="21"/>
      <c r="D178" s="22"/>
      <c r="E178" s="306"/>
      <c r="F178" s="23"/>
      <c r="G178" s="190"/>
      <c r="H178" s="195"/>
      <c r="I178" s="223"/>
      <c r="J178" s="223"/>
      <c r="K178" s="224"/>
      <c r="L178" s="224"/>
      <c r="M178" s="224"/>
      <c r="N178" s="224"/>
      <c r="O178" s="224"/>
      <c r="P178" s="224"/>
      <c r="Q178" s="224"/>
    </row>
    <row r="179" spans="1:17" s="187" customFormat="1" ht="12.75" customHeight="1">
      <c r="A179" s="24">
        <v>1</v>
      </c>
      <c r="B179" s="25" t="s">
        <v>49</v>
      </c>
      <c r="C179" s="21">
        <v>64.86</v>
      </c>
      <c r="D179" s="22" t="s">
        <v>2</v>
      </c>
      <c r="E179" s="306"/>
      <c r="F179" s="23">
        <f>ROUND(E179*C179,2)</f>
        <v>0</v>
      </c>
      <c r="G179" s="190"/>
      <c r="H179" s="195"/>
      <c r="I179" s="223"/>
      <c r="J179" s="223"/>
      <c r="K179" s="224"/>
      <c r="L179" s="224"/>
      <c r="M179" s="224"/>
      <c r="N179" s="224"/>
      <c r="O179" s="224"/>
      <c r="P179" s="224"/>
      <c r="Q179" s="224"/>
    </row>
    <row r="180" spans="1:17" s="187" customFormat="1" ht="12.75" customHeight="1">
      <c r="A180" s="24">
        <v>2</v>
      </c>
      <c r="B180" s="25" t="s">
        <v>298</v>
      </c>
      <c r="C180" s="21">
        <v>84.32</v>
      </c>
      <c r="D180" s="22" t="s">
        <v>2</v>
      </c>
      <c r="E180" s="306"/>
      <c r="F180" s="23">
        <f aca="true" t="shared" si="8" ref="F180:F231">ROUND(E180*C180,2)</f>
        <v>0</v>
      </c>
      <c r="G180" s="190"/>
      <c r="H180" s="195"/>
      <c r="I180" s="223"/>
      <c r="J180" s="223"/>
      <c r="K180" s="224"/>
      <c r="L180" s="224"/>
      <c r="M180" s="224"/>
      <c r="N180" s="224"/>
      <c r="O180" s="224"/>
      <c r="P180" s="224"/>
      <c r="Q180" s="224"/>
    </row>
    <row r="181" spans="1:17" s="187" customFormat="1" ht="15">
      <c r="A181" s="30"/>
      <c r="B181" s="20"/>
      <c r="C181" s="21"/>
      <c r="D181" s="22"/>
      <c r="E181" s="306"/>
      <c r="F181" s="23">
        <f t="shared" si="8"/>
        <v>0</v>
      </c>
      <c r="G181" s="190"/>
      <c r="H181" s="195"/>
      <c r="I181" s="223"/>
      <c r="J181" s="223"/>
      <c r="K181" s="224"/>
      <c r="L181" s="224"/>
      <c r="M181" s="224"/>
      <c r="N181" s="224"/>
      <c r="O181" s="224"/>
      <c r="P181" s="224"/>
      <c r="Q181" s="224"/>
    </row>
    <row r="182" spans="1:17" s="187" customFormat="1" ht="25.5">
      <c r="A182" s="30" t="s">
        <v>99</v>
      </c>
      <c r="B182" s="20" t="s">
        <v>299</v>
      </c>
      <c r="C182" s="115"/>
      <c r="D182" s="37"/>
      <c r="E182" s="307"/>
      <c r="F182" s="23">
        <f t="shared" si="8"/>
        <v>0</v>
      </c>
      <c r="G182" s="190"/>
      <c r="H182" s="195"/>
      <c r="I182" s="223"/>
      <c r="J182" s="223"/>
      <c r="K182" s="224"/>
      <c r="L182" s="224"/>
      <c r="M182" s="224"/>
      <c r="N182" s="224"/>
      <c r="O182" s="224"/>
      <c r="P182" s="224"/>
      <c r="Q182" s="224"/>
    </row>
    <row r="183" spans="1:17" s="187" customFormat="1" ht="12.75" customHeight="1">
      <c r="A183" s="24"/>
      <c r="B183" s="25"/>
      <c r="C183" s="115"/>
      <c r="D183" s="37"/>
      <c r="E183" s="307"/>
      <c r="F183" s="23">
        <f t="shared" si="8"/>
        <v>0</v>
      </c>
      <c r="G183" s="190"/>
      <c r="H183" s="195"/>
      <c r="I183" s="223"/>
      <c r="J183" s="223"/>
      <c r="K183" s="224"/>
      <c r="L183" s="224"/>
      <c r="M183" s="224"/>
      <c r="N183" s="224"/>
      <c r="O183" s="224"/>
      <c r="P183" s="224"/>
      <c r="Q183" s="224"/>
    </row>
    <row r="184" spans="1:17" s="187" customFormat="1" ht="12.75" customHeight="1">
      <c r="A184" s="1">
        <v>1</v>
      </c>
      <c r="B184" s="2" t="s">
        <v>106</v>
      </c>
      <c r="C184" s="3"/>
      <c r="D184" s="4"/>
      <c r="E184" s="312"/>
      <c r="F184" s="23">
        <f t="shared" si="8"/>
        <v>0</v>
      </c>
      <c r="G184" s="190"/>
      <c r="H184" s="195"/>
      <c r="I184" s="223"/>
      <c r="J184" s="223"/>
      <c r="K184" s="224"/>
      <c r="L184" s="224"/>
      <c r="M184" s="224"/>
      <c r="N184" s="224"/>
      <c r="O184" s="224"/>
      <c r="P184" s="224"/>
      <c r="Q184" s="224"/>
    </row>
    <row r="185" spans="1:35" s="187" customFormat="1" ht="12.75" customHeight="1">
      <c r="A185" s="48">
        <v>1.1</v>
      </c>
      <c r="B185" s="5" t="s">
        <v>287</v>
      </c>
      <c r="C185" s="3">
        <v>1</v>
      </c>
      <c r="D185" s="4" t="s">
        <v>3</v>
      </c>
      <c r="E185" s="312"/>
      <c r="F185" s="23">
        <f t="shared" si="8"/>
        <v>0</v>
      </c>
      <c r="G185" s="190"/>
      <c r="H185" s="195"/>
      <c r="I185" s="223"/>
      <c r="J185" s="223"/>
      <c r="K185" s="224"/>
      <c r="L185" s="224"/>
      <c r="M185" s="224"/>
      <c r="N185" s="224"/>
      <c r="O185" s="224"/>
      <c r="P185" s="224"/>
      <c r="Q185" s="224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</row>
    <row r="186" spans="1:35" s="187" customFormat="1" ht="15">
      <c r="A186" s="281"/>
      <c r="B186" s="5"/>
      <c r="C186" s="3"/>
      <c r="D186" s="4"/>
      <c r="E186" s="312"/>
      <c r="F186" s="23">
        <f t="shared" si="8"/>
        <v>0</v>
      </c>
      <c r="G186" s="190"/>
      <c r="H186" s="195"/>
      <c r="I186" s="223"/>
      <c r="J186" s="223"/>
      <c r="K186" s="224"/>
      <c r="L186" s="224"/>
      <c r="M186" s="224"/>
      <c r="N186" s="224"/>
      <c r="O186" s="224"/>
      <c r="P186" s="224"/>
      <c r="Q186" s="224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</row>
    <row r="187" spans="1:35" s="187" customFormat="1" ht="12.75" customHeight="1">
      <c r="A187" s="49">
        <v>2</v>
      </c>
      <c r="B187" s="2" t="s">
        <v>108</v>
      </c>
      <c r="C187" s="3"/>
      <c r="D187" s="4"/>
      <c r="E187" s="312"/>
      <c r="F187" s="23">
        <f t="shared" si="8"/>
        <v>0</v>
      </c>
      <c r="G187" s="190"/>
      <c r="H187" s="195"/>
      <c r="I187" s="225"/>
      <c r="J187" s="225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5"/>
    </row>
    <row r="188" spans="1:35" s="187" customFormat="1" ht="12.75" customHeight="1">
      <c r="A188" s="48">
        <v>2.1</v>
      </c>
      <c r="B188" s="5" t="s">
        <v>109</v>
      </c>
      <c r="C188" s="3">
        <v>1764.64</v>
      </c>
      <c r="D188" s="4" t="s">
        <v>2</v>
      </c>
      <c r="E188" s="312"/>
      <c r="F188" s="23">
        <f t="shared" si="8"/>
        <v>0</v>
      </c>
      <c r="G188" s="190"/>
      <c r="H188" s="19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</row>
    <row r="189" spans="1:35" s="187" customFormat="1" ht="12.75" customHeight="1">
      <c r="A189" s="48">
        <v>2.2</v>
      </c>
      <c r="B189" s="5" t="s">
        <v>147</v>
      </c>
      <c r="C189" s="3">
        <v>2117.57</v>
      </c>
      <c r="D189" s="4" t="s">
        <v>110</v>
      </c>
      <c r="E189" s="312"/>
      <c r="F189" s="23">
        <f t="shared" si="8"/>
        <v>0</v>
      </c>
      <c r="G189" s="190"/>
      <c r="H189" s="195"/>
      <c r="I189" s="223"/>
      <c r="J189" s="223"/>
      <c r="K189" s="224"/>
      <c r="L189" s="224"/>
      <c r="M189" s="224"/>
      <c r="N189" s="224"/>
      <c r="O189" s="224"/>
      <c r="P189" s="224"/>
      <c r="Q189" s="224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</row>
    <row r="190" spans="1:35" s="187" customFormat="1" ht="38.25">
      <c r="A190" s="48">
        <v>2.3</v>
      </c>
      <c r="B190" s="6" t="s">
        <v>111</v>
      </c>
      <c r="C190" s="7">
        <v>804.25</v>
      </c>
      <c r="D190" s="8" t="s">
        <v>13</v>
      </c>
      <c r="E190" s="313"/>
      <c r="F190" s="23">
        <f t="shared" si="8"/>
        <v>0</v>
      </c>
      <c r="G190" s="190"/>
      <c r="H190" s="195"/>
      <c r="I190" s="223"/>
      <c r="J190" s="223"/>
      <c r="K190" s="224"/>
      <c r="L190" s="224"/>
      <c r="M190" s="224"/>
      <c r="N190" s="224"/>
      <c r="O190" s="224"/>
      <c r="P190" s="224"/>
      <c r="Q190" s="224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</row>
    <row r="191" spans="1:35" s="187" customFormat="1" ht="12.75" customHeight="1">
      <c r="A191" s="48"/>
      <c r="B191" s="6"/>
      <c r="C191" s="7"/>
      <c r="D191" s="8"/>
      <c r="E191" s="313"/>
      <c r="F191" s="23">
        <f t="shared" si="8"/>
        <v>0</v>
      </c>
      <c r="G191" s="190"/>
      <c r="H191" s="195"/>
      <c r="I191" s="223"/>
      <c r="J191" s="223"/>
      <c r="K191" s="224"/>
      <c r="L191" s="224"/>
      <c r="M191" s="224"/>
      <c r="N191" s="224"/>
      <c r="O191" s="224"/>
      <c r="P191" s="224"/>
      <c r="Q191" s="224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</row>
    <row r="192" spans="1:35" s="187" customFormat="1" ht="12.75" customHeight="1">
      <c r="A192" s="49">
        <v>3</v>
      </c>
      <c r="B192" s="9" t="s">
        <v>112</v>
      </c>
      <c r="C192" s="7"/>
      <c r="D192" s="8"/>
      <c r="E192" s="313"/>
      <c r="F192" s="23">
        <f t="shared" si="8"/>
        <v>0</v>
      </c>
      <c r="G192" s="190"/>
      <c r="H192" s="195"/>
      <c r="I192" s="223"/>
      <c r="J192" s="223"/>
      <c r="K192" s="224"/>
      <c r="L192" s="224"/>
      <c r="M192" s="224"/>
      <c r="N192" s="224"/>
      <c r="O192" s="224"/>
      <c r="P192" s="224"/>
      <c r="Q192" s="224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</row>
    <row r="193" spans="1:35" s="187" customFormat="1" ht="51">
      <c r="A193" s="40">
        <v>3.1</v>
      </c>
      <c r="B193" s="41" t="s">
        <v>148</v>
      </c>
      <c r="C193" s="227">
        <v>1</v>
      </c>
      <c r="D193" s="228" t="s">
        <v>3</v>
      </c>
      <c r="E193" s="314"/>
      <c r="F193" s="315">
        <f>ROUND(E193*C193,2)</f>
        <v>0</v>
      </c>
      <c r="G193" s="190"/>
      <c r="H193" s="195"/>
      <c r="I193" s="223"/>
      <c r="J193" s="223"/>
      <c r="K193" s="224"/>
      <c r="L193" s="224"/>
      <c r="M193" s="224"/>
      <c r="N193" s="224"/>
      <c r="O193" s="224"/>
      <c r="P193" s="224"/>
      <c r="Q193" s="224"/>
      <c r="R193" s="223"/>
      <c r="S193" s="223"/>
      <c r="T193" s="223"/>
      <c r="U193" s="223"/>
      <c r="V193" s="223"/>
      <c r="W193" s="223"/>
      <c r="X193" s="223"/>
      <c r="Y193" s="223"/>
      <c r="Z193" s="223"/>
      <c r="AA193" s="223"/>
      <c r="AB193" s="223"/>
      <c r="AC193" s="223"/>
      <c r="AD193" s="223"/>
      <c r="AE193" s="223"/>
      <c r="AF193" s="223"/>
      <c r="AG193" s="223"/>
      <c r="AH193" s="223"/>
      <c r="AI193" s="223"/>
    </row>
    <row r="194" spans="1:11" s="187" customFormat="1" ht="29.25" customHeight="1">
      <c r="A194" s="48">
        <v>3.2</v>
      </c>
      <c r="B194" s="6" t="s">
        <v>291</v>
      </c>
      <c r="C194" s="7">
        <v>1</v>
      </c>
      <c r="D194" s="8" t="s">
        <v>3</v>
      </c>
      <c r="E194" s="316"/>
      <c r="F194" s="23">
        <f t="shared" si="8"/>
        <v>0</v>
      </c>
      <c r="G194" s="190"/>
      <c r="H194" s="195"/>
      <c r="I194" s="229"/>
      <c r="K194" s="201"/>
    </row>
    <row r="195" spans="1:11" s="187" customFormat="1" ht="12.75" customHeight="1">
      <c r="A195" s="48"/>
      <c r="B195" s="6"/>
      <c r="C195" s="7"/>
      <c r="D195" s="8"/>
      <c r="E195" s="316"/>
      <c r="F195" s="23">
        <f t="shared" si="8"/>
        <v>0</v>
      </c>
      <c r="G195" s="190"/>
      <c r="H195" s="195"/>
      <c r="I195" s="230" t="s">
        <v>6</v>
      </c>
      <c r="K195" s="201"/>
    </row>
    <row r="196" spans="1:11" s="187" customFormat="1" ht="12" customHeight="1">
      <c r="A196" s="49">
        <v>4</v>
      </c>
      <c r="B196" s="11" t="s">
        <v>113</v>
      </c>
      <c r="C196" s="12"/>
      <c r="D196" s="13"/>
      <c r="E196" s="317"/>
      <c r="F196" s="23">
        <f t="shared" si="8"/>
        <v>0</v>
      </c>
      <c r="G196" s="190"/>
      <c r="H196" s="195"/>
      <c r="K196" s="201"/>
    </row>
    <row r="197" spans="1:11" s="187" customFormat="1" ht="26.25" customHeight="1">
      <c r="A197" s="48">
        <v>4.1</v>
      </c>
      <c r="B197" s="14" t="s">
        <v>233</v>
      </c>
      <c r="C197" s="10">
        <v>35</v>
      </c>
      <c r="D197" s="15" t="s">
        <v>1</v>
      </c>
      <c r="E197" s="316"/>
      <c r="F197" s="23">
        <f t="shared" si="8"/>
        <v>0</v>
      </c>
      <c r="G197" s="190"/>
      <c r="H197" s="195"/>
      <c r="I197" s="214"/>
      <c r="K197" s="201"/>
    </row>
    <row r="198" spans="1:7" ht="25.5">
      <c r="A198" s="48">
        <v>4.2</v>
      </c>
      <c r="B198" s="16" t="s">
        <v>237</v>
      </c>
      <c r="C198" s="10">
        <v>2</v>
      </c>
      <c r="D198" s="15" t="s">
        <v>3</v>
      </c>
      <c r="E198" s="316"/>
      <c r="F198" s="23">
        <f t="shared" si="8"/>
        <v>0</v>
      </c>
      <c r="G198" s="190"/>
    </row>
    <row r="199" spans="1:7" ht="25.5">
      <c r="A199" s="48">
        <v>4.3</v>
      </c>
      <c r="B199" s="16" t="s">
        <v>236</v>
      </c>
      <c r="C199" s="10">
        <v>2</v>
      </c>
      <c r="D199" s="15" t="s">
        <v>3</v>
      </c>
      <c r="E199" s="316"/>
      <c r="F199" s="23">
        <f t="shared" si="8"/>
        <v>0</v>
      </c>
      <c r="G199" s="190"/>
    </row>
    <row r="200" spans="1:7" ht="25.5">
      <c r="A200" s="48">
        <v>4.4</v>
      </c>
      <c r="B200" s="16" t="s">
        <v>234</v>
      </c>
      <c r="C200" s="10">
        <v>4</v>
      </c>
      <c r="D200" s="15" t="s">
        <v>3</v>
      </c>
      <c r="E200" s="316"/>
      <c r="F200" s="23">
        <f t="shared" si="8"/>
        <v>0</v>
      </c>
      <c r="G200" s="190"/>
    </row>
    <row r="201" spans="1:7" ht="12.75" customHeight="1">
      <c r="A201" s="48">
        <v>4.5</v>
      </c>
      <c r="B201" s="16" t="s">
        <v>239</v>
      </c>
      <c r="C201" s="10">
        <v>1</v>
      </c>
      <c r="D201" s="15" t="s">
        <v>3</v>
      </c>
      <c r="E201" s="316"/>
      <c r="F201" s="23">
        <f t="shared" si="8"/>
        <v>0</v>
      </c>
      <c r="G201" s="190"/>
    </row>
    <row r="202" spans="1:7" ht="12.75" customHeight="1">
      <c r="A202" s="48">
        <v>4.6</v>
      </c>
      <c r="B202" s="16" t="s">
        <v>238</v>
      </c>
      <c r="C202" s="10">
        <v>2</v>
      </c>
      <c r="D202" s="15" t="s">
        <v>3</v>
      </c>
      <c r="E202" s="316"/>
      <c r="F202" s="23">
        <f t="shared" si="8"/>
        <v>0</v>
      </c>
      <c r="G202" s="190"/>
    </row>
    <row r="203" spans="1:7" ht="13.5" customHeight="1">
      <c r="A203" s="48">
        <v>4.7</v>
      </c>
      <c r="B203" s="16" t="s">
        <v>235</v>
      </c>
      <c r="C203" s="10">
        <v>14</v>
      </c>
      <c r="D203" s="15" t="s">
        <v>3</v>
      </c>
      <c r="E203" s="316"/>
      <c r="F203" s="23">
        <f t="shared" si="8"/>
        <v>0</v>
      </c>
      <c r="G203" s="190"/>
    </row>
    <row r="204" spans="1:9" ht="51">
      <c r="A204" s="48">
        <v>4.8</v>
      </c>
      <c r="B204" s="16" t="s">
        <v>300</v>
      </c>
      <c r="C204" s="10">
        <v>1</v>
      </c>
      <c r="D204" s="15" t="s">
        <v>3</v>
      </c>
      <c r="E204" s="316"/>
      <c r="F204" s="23">
        <f>ROUND(E204*C204,2)</f>
        <v>0</v>
      </c>
      <c r="G204" s="190"/>
      <c r="I204" s="222"/>
    </row>
    <row r="205" spans="1:7" ht="51">
      <c r="A205" s="48">
        <v>4.9</v>
      </c>
      <c r="B205" s="16" t="s">
        <v>301</v>
      </c>
      <c r="C205" s="10">
        <v>2</v>
      </c>
      <c r="D205" s="15" t="s">
        <v>3</v>
      </c>
      <c r="E205" s="316"/>
      <c r="F205" s="23">
        <f t="shared" si="8"/>
        <v>0</v>
      </c>
      <c r="G205" s="190"/>
    </row>
    <row r="206" spans="1:7" ht="63.75">
      <c r="A206" s="171">
        <v>4.1</v>
      </c>
      <c r="B206" s="16" t="s">
        <v>302</v>
      </c>
      <c r="C206" s="10">
        <v>3</v>
      </c>
      <c r="D206" s="15" t="s">
        <v>3</v>
      </c>
      <c r="E206" s="316"/>
      <c r="F206" s="23">
        <f>ROUND(E206*C206,2)</f>
        <v>0</v>
      </c>
      <c r="G206" s="190"/>
    </row>
    <row r="207" spans="1:7" ht="26.25" customHeight="1">
      <c r="A207" s="171">
        <v>4.11</v>
      </c>
      <c r="B207" s="16" t="s">
        <v>205</v>
      </c>
      <c r="C207" s="10">
        <v>1</v>
      </c>
      <c r="D207" s="15" t="s">
        <v>3</v>
      </c>
      <c r="E207" s="316"/>
      <c r="F207" s="23">
        <f t="shared" si="8"/>
        <v>0</v>
      </c>
      <c r="G207" s="190"/>
    </row>
    <row r="208" spans="1:7" ht="13.5" customHeight="1">
      <c r="A208" s="171">
        <v>4.12</v>
      </c>
      <c r="B208" s="16" t="s">
        <v>206</v>
      </c>
      <c r="C208" s="10">
        <v>2</v>
      </c>
      <c r="D208" s="15" t="s">
        <v>3</v>
      </c>
      <c r="E208" s="316"/>
      <c r="F208" s="23">
        <f>ROUND(E208*C208,2)</f>
        <v>0</v>
      </c>
      <c r="G208" s="190"/>
    </row>
    <row r="209" spans="1:7" ht="13.5" customHeight="1">
      <c r="A209" s="171">
        <v>4.13</v>
      </c>
      <c r="B209" s="16" t="s">
        <v>303</v>
      </c>
      <c r="C209" s="10">
        <v>1</v>
      </c>
      <c r="D209" s="15" t="s">
        <v>3</v>
      </c>
      <c r="E209" s="316"/>
      <c r="F209" s="23">
        <f>ROUND(E209*C209,2)</f>
        <v>0</v>
      </c>
      <c r="G209" s="190"/>
    </row>
    <row r="210" spans="1:7" ht="12.75" customHeight="1">
      <c r="A210" s="171">
        <v>4.14</v>
      </c>
      <c r="B210" s="16" t="s">
        <v>114</v>
      </c>
      <c r="C210" s="10">
        <v>1</v>
      </c>
      <c r="D210" s="15" t="s">
        <v>3</v>
      </c>
      <c r="E210" s="316"/>
      <c r="F210" s="23">
        <f t="shared" si="8"/>
        <v>0</v>
      </c>
      <c r="G210" s="190"/>
    </row>
    <row r="211" spans="1:256" s="211" customFormat="1" ht="12.75" customHeight="1">
      <c r="A211" s="48"/>
      <c r="B211" s="16"/>
      <c r="C211" s="10"/>
      <c r="D211" s="15"/>
      <c r="E211" s="316"/>
      <c r="F211" s="23">
        <f t="shared" si="8"/>
        <v>0</v>
      </c>
      <c r="G211" s="190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  <c r="BY211" s="79"/>
      <c r="BZ211" s="79"/>
      <c r="CA211" s="79"/>
      <c r="CB211" s="79"/>
      <c r="CC211" s="79"/>
      <c r="CD211" s="79"/>
      <c r="CE211" s="79"/>
      <c r="CF211" s="79"/>
      <c r="CG211" s="79"/>
      <c r="CH211" s="79"/>
      <c r="CI211" s="79"/>
      <c r="CJ211" s="79"/>
      <c r="CK211" s="79"/>
      <c r="CL211" s="79"/>
      <c r="CM211" s="79"/>
      <c r="CN211" s="79"/>
      <c r="CO211" s="79"/>
      <c r="CP211" s="79"/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  <c r="DE211" s="79"/>
      <c r="DF211" s="79"/>
      <c r="DG211" s="79"/>
      <c r="DH211" s="79"/>
      <c r="DI211" s="79"/>
      <c r="DJ211" s="79"/>
      <c r="DK211" s="79"/>
      <c r="DL211" s="79"/>
      <c r="DM211" s="79"/>
      <c r="DN211" s="79"/>
      <c r="DO211" s="79"/>
      <c r="DP211" s="79"/>
      <c r="DQ211" s="79"/>
      <c r="DR211" s="79"/>
      <c r="DS211" s="79"/>
      <c r="DT211" s="79"/>
      <c r="DU211" s="79"/>
      <c r="DV211" s="79"/>
      <c r="DW211" s="79"/>
      <c r="DX211" s="79"/>
      <c r="DY211" s="79"/>
      <c r="DZ211" s="79"/>
      <c r="EA211" s="79"/>
      <c r="EB211" s="79"/>
      <c r="EC211" s="79"/>
      <c r="ED211" s="79"/>
      <c r="EE211" s="79"/>
      <c r="EF211" s="79"/>
      <c r="EG211" s="79"/>
      <c r="EH211" s="79"/>
      <c r="EI211" s="79"/>
      <c r="EJ211" s="79"/>
      <c r="EK211" s="79"/>
      <c r="EL211" s="79"/>
      <c r="EM211" s="79"/>
      <c r="EN211" s="79"/>
      <c r="EO211" s="79"/>
      <c r="EP211" s="79"/>
      <c r="EQ211" s="79"/>
      <c r="ER211" s="79"/>
      <c r="ES211" s="79"/>
      <c r="ET211" s="79"/>
      <c r="EU211" s="79"/>
      <c r="EV211" s="79"/>
      <c r="EW211" s="79"/>
      <c r="EX211" s="79"/>
      <c r="EY211" s="79"/>
      <c r="EZ211" s="79"/>
      <c r="FA211" s="79"/>
      <c r="FB211" s="79"/>
      <c r="FC211" s="79"/>
      <c r="FD211" s="79"/>
      <c r="FE211" s="79"/>
      <c r="FF211" s="79"/>
      <c r="FG211" s="79"/>
      <c r="FH211" s="79"/>
      <c r="FI211" s="79"/>
      <c r="FJ211" s="79"/>
      <c r="FK211" s="79"/>
      <c r="FL211" s="79"/>
      <c r="FM211" s="79"/>
      <c r="FN211" s="79"/>
      <c r="FO211" s="79"/>
      <c r="FP211" s="79"/>
      <c r="FQ211" s="79"/>
      <c r="FR211" s="79"/>
      <c r="FS211" s="79"/>
      <c r="FT211" s="79"/>
      <c r="FU211" s="79"/>
      <c r="FV211" s="79"/>
      <c r="FW211" s="79"/>
      <c r="FX211" s="79"/>
      <c r="FY211" s="79"/>
      <c r="FZ211" s="79"/>
      <c r="GA211" s="79"/>
      <c r="GB211" s="79"/>
      <c r="GC211" s="79"/>
      <c r="GD211" s="79"/>
      <c r="GE211" s="79"/>
      <c r="GF211" s="79"/>
      <c r="GG211" s="79"/>
      <c r="GH211" s="79"/>
      <c r="GI211" s="79"/>
      <c r="GJ211" s="79"/>
      <c r="GK211" s="79"/>
      <c r="GL211" s="79"/>
      <c r="GM211" s="79"/>
      <c r="GN211" s="79"/>
      <c r="GO211" s="79"/>
      <c r="GP211" s="79"/>
      <c r="GQ211" s="79"/>
      <c r="GR211" s="79"/>
      <c r="GS211" s="79"/>
      <c r="GT211" s="79"/>
      <c r="GU211" s="79"/>
      <c r="GV211" s="79"/>
      <c r="GW211" s="79"/>
      <c r="GX211" s="79"/>
      <c r="GY211" s="79"/>
      <c r="GZ211" s="79"/>
      <c r="HA211" s="79"/>
      <c r="HB211" s="79"/>
      <c r="HC211" s="79"/>
      <c r="HD211" s="79"/>
      <c r="HE211" s="79"/>
      <c r="HF211" s="79"/>
      <c r="HG211" s="79"/>
      <c r="HH211" s="79"/>
      <c r="HI211" s="79"/>
      <c r="HJ211" s="79"/>
      <c r="HK211" s="79"/>
      <c r="HL211" s="79"/>
      <c r="HM211" s="79"/>
      <c r="HN211" s="79"/>
      <c r="HO211" s="79"/>
      <c r="HP211" s="79"/>
      <c r="HQ211" s="79"/>
      <c r="HR211" s="79"/>
      <c r="HS211" s="79"/>
      <c r="HT211" s="79"/>
      <c r="HU211" s="79"/>
      <c r="HV211" s="79"/>
      <c r="HW211" s="79"/>
      <c r="HX211" s="79"/>
      <c r="HY211" s="79"/>
      <c r="HZ211" s="79"/>
      <c r="IA211" s="79"/>
      <c r="IB211" s="79"/>
      <c r="IC211" s="79"/>
      <c r="ID211" s="79"/>
      <c r="IE211" s="79"/>
      <c r="IF211" s="79"/>
      <c r="IG211" s="79"/>
      <c r="IH211" s="79"/>
      <c r="II211" s="79"/>
      <c r="IJ211" s="79"/>
      <c r="IK211" s="79"/>
      <c r="IL211" s="79"/>
      <c r="IM211" s="79"/>
      <c r="IN211" s="79"/>
      <c r="IO211" s="79"/>
      <c r="IP211" s="79"/>
      <c r="IQ211" s="79"/>
      <c r="IR211" s="79"/>
      <c r="IS211" s="79"/>
      <c r="IT211" s="79"/>
      <c r="IU211" s="79"/>
      <c r="IV211" s="79"/>
    </row>
    <row r="212" spans="1:256" s="211" customFormat="1" ht="12.75" customHeight="1">
      <c r="A212" s="50">
        <v>4.16</v>
      </c>
      <c r="B212" s="17" t="s">
        <v>115</v>
      </c>
      <c r="C212" s="12"/>
      <c r="D212" s="13"/>
      <c r="E212" s="317"/>
      <c r="F212" s="23">
        <f t="shared" si="8"/>
        <v>0</v>
      </c>
      <c r="G212" s="190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79"/>
      <c r="BY212" s="79"/>
      <c r="BZ212" s="79"/>
      <c r="CA212" s="79"/>
      <c r="CB212" s="79"/>
      <c r="CC212" s="79"/>
      <c r="CD212" s="79"/>
      <c r="CE212" s="79"/>
      <c r="CF212" s="79"/>
      <c r="CG212" s="79"/>
      <c r="CH212" s="79"/>
      <c r="CI212" s="79"/>
      <c r="CJ212" s="79"/>
      <c r="CK212" s="79"/>
      <c r="CL212" s="79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  <c r="DG212" s="79"/>
      <c r="DH212" s="79"/>
      <c r="DI212" s="79"/>
      <c r="DJ212" s="79"/>
      <c r="DK212" s="79"/>
      <c r="DL212" s="79"/>
      <c r="DM212" s="79"/>
      <c r="DN212" s="79"/>
      <c r="DO212" s="79"/>
      <c r="DP212" s="79"/>
      <c r="DQ212" s="79"/>
      <c r="DR212" s="79"/>
      <c r="DS212" s="79"/>
      <c r="DT212" s="79"/>
      <c r="DU212" s="79"/>
      <c r="DV212" s="79"/>
      <c r="DW212" s="79"/>
      <c r="DX212" s="79"/>
      <c r="DY212" s="79"/>
      <c r="DZ212" s="79"/>
      <c r="EA212" s="79"/>
      <c r="EB212" s="79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  <c r="EN212" s="79"/>
      <c r="EO212" s="79"/>
      <c r="EP212" s="79"/>
      <c r="EQ212" s="79"/>
      <c r="ER212" s="79"/>
      <c r="ES212" s="79"/>
      <c r="ET212" s="79"/>
      <c r="EU212" s="79"/>
      <c r="EV212" s="79"/>
      <c r="EW212" s="79"/>
      <c r="EX212" s="79"/>
      <c r="EY212" s="79"/>
      <c r="EZ212" s="79"/>
      <c r="FA212" s="79"/>
      <c r="FB212" s="79"/>
      <c r="FC212" s="79"/>
      <c r="FD212" s="79"/>
      <c r="FE212" s="79"/>
      <c r="FF212" s="79"/>
      <c r="FG212" s="79"/>
      <c r="FH212" s="79"/>
      <c r="FI212" s="79"/>
      <c r="FJ212" s="79"/>
      <c r="FK212" s="79"/>
      <c r="FL212" s="79"/>
      <c r="FM212" s="79"/>
      <c r="FN212" s="79"/>
      <c r="FO212" s="79"/>
      <c r="FP212" s="79"/>
      <c r="FQ212" s="79"/>
      <c r="FR212" s="79"/>
      <c r="FS212" s="79"/>
      <c r="FT212" s="79"/>
      <c r="FU212" s="79"/>
      <c r="FV212" s="79"/>
      <c r="FW212" s="79"/>
      <c r="FX212" s="79"/>
      <c r="FY212" s="79"/>
      <c r="FZ212" s="79"/>
      <c r="GA212" s="79"/>
      <c r="GB212" s="79"/>
      <c r="GC212" s="79"/>
      <c r="GD212" s="79"/>
      <c r="GE212" s="79"/>
      <c r="GF212" s="79"/>
      <c r="GG212" s="79"/>
      <c r="GH212" s="79"/>
      <c r="GI212" s="79"/>
      <c r="GJ212" s="79"/>
      <c r="GK212" s="79"/>
      <c r="GL212" s="79"/>
      <c r="GM212" s="79"/>
      <c r="GN212" s="79"/>
      <c r="GO212" s="79"/>
      <c r="GP212" s="79"/>
      <c r="GQ212" s="79"/>
      <c r="GR212" s="79"/>
      <c r="GS212" s="79"/>
      <c r="GT212" s="79"/>
      <c r="GU212" s="79"/>
      <c r="GV212" s="79"/>
      <c r="GW212" s="79"/>
      <c r="GX212" s="79"/>
      <c r="GY212" s="79"/>
      <c r="GZ212" s="79"/>
      <c r="HA212" s="79"/>
      <c r="HB212" s="79"/>
      <c r="HC212" s="79"/>
      <c r="HD212" s="79"/>
      <c r="HE212" s="79"/>
      <c r="HF212" s="79"/>
      <c r="HG212" s="79"/>
      <c r="HH212" s="79"/>
      <c r="HI212" s="79"/>
      <c r="HJ212" s="79"/>
      <c r="HK212" s="79"/>
      <c r="HL212" s="79"/>
      <c r="HM212" s="79"/>
      <c r="HN212" s="79"/>
      <c r="HO212" s="79"/>
      <c r="HP212" s="79"/>
      <c r="HQ212" s="79"/>
      <c r="HR212" s="79"/>
      <c r="HS212" s="79"/>
      <c r="HT212" s="79"/>
      <c r="HU212" s="79"/>
      <c r="HV212" s="79"/>
      <c r="HW212" s="79"/>
      <c r="HX212" s="79"/>
      <c r="HY212" s="79"/>
      <c r="HZ212" s="79"/>
      <c r="IA212" s="79"/>
      <c r="IB212" s="79"/>
      <c r="IC212" s="79"/>
      <c r="ID212" s="79"/>
      <c r="IE212" s="79"/>
      <c r="IF212" s="79"/>
      <c r="IG212" s="79"/>
      <c r="IH212" s="79"/>
      <c r="II212" s="79"/>
      <c r="IJ212" s="79"/>
      <c r="IK212" s="79"/>
      <c r="IL212" s="79"/>
      <c r="IM212" s="79"/>
      <c r="IN212" s="79"/>
      <c r="IO212" s="79"/>
      <c r="IP212" s="79"/>
      <c r="IQ212" s="79"/>
      <c r="IR212" s="79"/>
      <c r="IS212" s="79"/>
      <c r="IT212" s="79"/>
      <c r="IU212" s="79"/>
      <c r="IV212" s="79"/>
    </row>
    <row r="213" spans="1:256" s="211" customFormat="1" ht="24.75" customHeight="1">
      <c r="A213" s="51" t="s">
        <v>116</v>
      </c>
      <c r="B213" s="16" t="s">
        <v>202</v>
      </c>
      <c r="C213" s="10">
        <v>28.35</v>
      </c>
      <c r="D213" s="15" t="s">
        <v>2</v>
      </c>
      <c r="E213" s="316"/>
      <c r="F213" s="23">
        <f t="shared" si="8"/>
        <v>0</v>
      </c>
      <c r="G213" s="190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/>
      <c r="BV213" s="79"/>
      <c r="BW213" s="79"/>
      <c r="BX213" s="79"/>
      <c r="BY213" s="79"/>
      <c r="BZ213" s="79"/>
      <c r="CA213" s="79"/>
      <c r="CB213" s="79"/>
      <c r="CC213" s="79"/>
      <c r="CD213" s="79"/>
      <c r="CE213" s="79"/>
      <c r="CF213" s="79"/>
      <c r="CG213" s="79"/>
      <c r="CH213" s="79"/>
      <c r="CI213" s="79"/>
      <c r="CJ213" s="79"/>
      <c r="CK213" s="79"/>
      <c r="CL213" s="79"/>
      <c r="CM213" s="79"/>
      <c r="CN213" s="79"/>
      <c r="CO213" s="79"/>
      <c r="CP213" s="79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  <c r="DE213" s="79"/>
      <c r="DF213" s="79"/>
      <c r="DG213" s="79"/>
      <c r="DH213" s="79"/>
      <c r="DI213" s="79"/>
      <c r="DJ213" s="79"/>
      <c r="DK213" s="79"/>
      <c r="DL213" s="79"/>
      <c r="DM213" s="79"/>
      <c r="DN213" s="79"/>
      <c r="DO213" s="79"/>
      <c r="DP213" s="79"/>
      <c r="DQ213" s="79"/>
      <c r="DR213" s="79"/>
      <c r="DS213" s="79"/>
      <c r="DT213" s="79"/>
      <c r="DU213" s="79"/>
      <c r="DV213" s="79"/>
      <c r="DW213" s="79"/>
      <c r="DX213" s="79"/>
      <c r="DY213" s="79"/>
      <c r="DZ213" s="79"/>
      <c r="EA213" s="79"/>
      <c r="EB213" s="79"/>
      <c r="EC213" s="79"/>
      <c r="ED213" s="79"/>
      <c r="EE213" s="79"/>
      <c r="EF213" s="79"/>
      <c r="EG213" s="79"/>
      <c r="EH213" s="79"/>
      <c r="EI213" s="79"/>
      <c r="EJ213" s="79"/>
      <c r="EK213" s="79"/>
      <c r="EL213" s="79"/>
      <c r="EM213" s="79"/>
      <c r="EN213" s="79"/>
      <c r="EO213" s="79"/>
      <c r="EP213" s="79"/>
      <c r="EQ213" s="79"/>
      <c r="ER213" s="79"/>
      <c r="ES213" s="79"/>
      <c r="ET213" s="79"/>
      <c r="EU213" s="79"/>
      <c r="EV213" s="79"/>
      <c r="EW213" s="79"/>
      <c r="EX213" s="79"/>
      <c r="EY213" s="79"/>
      <c r="EZ213" s="79"/>
      <c r="FA213" s="79"/>
      <c r="FB213" s="79"/>
      <c r="FC213" s="79"/>
      <c r="FD213" s="79"/>
      <c r="FE213" s="79"/>
      <c r="FF213" s="79"/>
      <c r="FG213" s="79"/>
      <c r="FH213" s="79"/>
      <c r="FI213" s="79"/>
      <c r="FJ213" s="79"/>
      <c r="FK213" s="79"/>
      <c r="FL213" s="79"/>
      <c r="FM213" s="79"/>
      <c r="FN213" s="79"/>
      <c r="FO213" s="79"/>
      <c r="FP213" s="79"/>
      <c r="FQ213" s="79"/>
      <c r="FR213" s="79"/>
      <c r="FS213" s="79"/>
      <c r="FT213" s="79"/>
      <c r="FU213" s="79"/>
      <c r="FV213" s="79"/>
      <c r="FW213" s="79"/>
      <c r="FX213" s="79"/>
      <c r="FY213" s="79"/>
      <c r="FZ213" s="79"/>
      <c r="GA213" s="79"/>
      <c r="GB213" s="79"/>
      <c r="GC213" s="79"/>
      <c r="GD213" s="79"/>
      <c r="GE213" s="79"/>
      <c r="GF213" s="79"/>
      <c r="GG213" s="79"/>
      <c r="GH213" s="79"/>
      <c r="GI213" s="79"/>
      <c r="GJ213" s="79"/>
      <c r="GK213" s="79"/>
      <c r="GL213" s="79"/>
      <c r="GM213" s="79"/>
      <c r="GN213" s="79"/>
      <c r="GO213" s="79"/>
      <c r="GP213" s="79"/>
      <c r="GQ213" s="79"/>
      <c r="GR213" s="79"/>
      <c r="GS213" s="79"/>
      <c r="GT213" s="79"/>
      <c r="GU213" s="79"/>
      <c r="GV213" s="79"/>
      <c r="GW213" s="79"/>
      <c r="GX213" s="79"/>
      <c r="GY213" s="79"/>
      <c r="GZ213" s="79"/>
      <c r="HA213" s="79"/>
      <c r="HB213" s="79"/>
      <c r="HC213" s="79"/>
      <c r="HD213" s="79"/>
      <c r="HE213" s="79"/>
      <c r="HF213" s="79"/>
      <c r="HG213" s="79"/>
      <c r="HH213" s="79"/>
      <c r="HI213" s="79"/>
      <c r="HJ213" s="79"/>
      <c r="HK213" s="79"/>
      <c r="HL213" s="79"/>
      <c r="HM213" s="79"/>
      <c r="HN213" s="79"/>
      <c r="HO213" s="79"/>
      <c r="HP213" s="79"/>
      <c r="HQ213" s="79"/>
      <c r="HR213" s="79"/>
      <c r="HS213" s="79"/>
      <c r="HT213" s="79"/>
      <c r="HU213" s="79"/>
      <c r="HV213" s="79"/>
      <c r="HW213" s="79"/>
      <c r="HX213" s="79"/>
      <c r="HY213" s="79"/>
      <c r="HZ213" s="79"/>
      <c r="IA213" s="79"/>
      <c r="IB213" s="79"/>
      <c r="IC213" s="79"/>
      <c r="ID213" s="79"/>
      <c r="IE213" s="79"/>
      <c r="IF213" s="79"/>
      <c r="IG213" s="79"/>
      <c r="IH213" s="79"/>
      <c r="II213" s="79"/>
      <c r="IJ213" s="79"/>
      <c r="IK213" s="79"/>
      <c r="IL213" s="79"/>
      <c r="IM213" s="79"/>
      <c r="IN213" s="79"/>
      <c r="IO213" s="79"/>
      <c r="IP213" s="79"/>
      <c r="IQ213" s="79"/>
      <c r="IR213" s="79"/>
      <c r="IS213" s="79"/>
      <c r="IT213" s="79"/>
      <c r="IU213" s="79"/>
      <c r="IV213" s="79"/>
    </row>
    <row r="214" spans="1:256" s="211" customFormat="1" ht="12.75" customHeight="1">
      <c r="A214" s="51" t="s">
        <v>117</v>
      </c>
      <c r="B214" s="16" t="s">
        <v>118</v>
      </c>
      <c r="C214" s="10">
        <v>2.45</v>
      </c>
      <c r="D214" s="15" t="s">
        <v>2</v>
      </c>
      <c r="E214" s="307"/>
      <c r="F214" s="23">
        <f t="shared" si="8"/>
        <v>0</v>
      </c>
      <c r="G214" s="190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/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79"/>
      <c r="CP214" s="79"/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  <c r="DE214" s="79"/>
      <c r="DF214" s="79"/>
      <c r="DG214" s="79"/>
      <c r="DH214" s="79"/>
      <c r="DI214" s="79"/>
      <c r="DJ214" s="79"/>
      <c r="DK214" s="79"/>
      <c r="DL214" s="79"/>
      <c r="DM214" s="79"/>
      <c r="DN214" s="79"/>
      <c r="DO214" s="79"/>
      <c r="DP214" s="79"/>
      <c r="DQ214" s="79"/>
      <c r="DR214" s="79"/>
      <c r="DS214" s="79"/>
      <c r="DT214" s="79"/>
      <c r="DU214" s="79"/>
      <c r="DV214" s="79"/>
      <c r="DW214" s="79"/>
      <c r="DX214" s="79"/>
      <c r="DY214" s="79"/>
      <c r="DZ214" s="79"/>
      <c r="EA214" s="79"/>
      <c r="EB214" s="79"/>
      <c r="EC214" s="79"/>
      <c r="ED214" s="79"/>
      <c r="EE214" s="79"/>
      <c r="EF214" s="79"/>
      <c r="EG214" s="79"/>
      <c r="EH214" s="79"/>
      <c r="EI214" s="79"/>
      <c r="EJ214" s="79"/>
      <c r="EK214" s="79"/>
      <c r="EL214" s="79"/>
      <c r="EM214" s="79"/>
      <c r="EN214" s="79"/>
      <c r="EO214" s="79"/>
      <c r="EP214" s="79"/>
      <c r="EQ214" s="79"/>
      <c r="ER214" s="79"/>
      <c r="ES214" s="79"/>
      <c r="ET214" s="79"/>
      <c r="EU214" s="79"/>
      <c r="EV214" s="79"/>
      <c r="EW214" s="79"/>
      <c r="EX214" s="79"/>
      <c r="EY214" s="79"/>
      <c r="EZ214" s="79"/>
      <c r="FA214" s="79"/>
      <c r="FB214" s="79"/>
      <c r="FC214" s="79"/>
      <c r="FD214" s="79"/>
      <c r="FE214" s="79"/>
      <c r="FF214" s="79"/>
      <c r="FG214" s="79"/>
      <c r="FH214" s="79"/>
      <c r="FI214" s="79"/>
      <c r="FJ214" s="79"/>
      <c r="FK214" s="79"/>
      <c r="FL214" s="79"/>
      <c r="FM214" s="79"/>
      <c r="FN214" s="79"/>
      <c r="FO214" s="79"/>
      <c r="FP214" s="79"/>
      <c r="FQ214" s="79"/>
      <c r="FR214" s="79"/>
      <c r="FS214" s="79"/>
      <c r="FT214" s="79"/>
      <c r="FU214" s="79"/>
      <c r="FV214" s="79"/>
      <c r="FW214" s="79"/>
      <c r="FX214" s="79"/>
      <c r="FY214" s="79"/>
      <c r="FZ214" s="79"/>
      <c r="GA214" s="79"/>
      <c r="GB214" s="79"/>
      <c r="GC214" s="79"/>
      <c r="GD214" s="79"/>
      <c r="GE214" s="79"/>
      <c r="GF214" s="79"/>
      <c r="GG214" s="79"/>
      <c r="GH214" s="79"/>
      <c r="GI214" s="79"/>
      <c r="GJ214" s="79"/>
      <c r="GK214" s="79"/>
      <c r="GL214" s="79"/>
      <c r="GM214" s="79"/>
      <c r="GN214" s="79"/>
      <c r="GO214" s="79"/>
      <c r="GP214" s="79"/>
      <c r="GQ214" s="79"/>
      <c r="GR214" s="79"/>
      <c r="GS214" s="79"/>
      <c r="GT214" s="79"/>
      <c r="GU214" s="79"/>
      <c r="GV214" s="79"/>
      <c r="GW214" s="79"/>
      <c r="GX214" s="79"/>
      <c r="GY214" s="79"/>
      <c r="GZ214" s="79"/>
      <c r="HA214" s="79"/>
      <c r="HB214" s="79"/>
      <c r="HC214" s="79"/>
      <c r="HD214" s="79"/>
      <c r="HE214" s="79"/>
      <c r="HF214" s="79"/>
      <c r="HG214" s="79"/>
      <c r="HH214" s="79"/>
      <c r="HI214" s="79"/>
      <c r="HJ214" s="79"/>
      <c r="HK214" s="79"/>
      <c r="HL214" s="79"/>
      <c r="HM214" s="79"/>
      <c r="HN214" s="79"/>
      <c r="HO214" s="79"/>
      <c r="HP214" s="79"/>
      <c r="HQ214" s="79"/>
      <c r="HR214" s="79"/>
      <c r="HS214" s="79"/>
      <c r="HT214" s="79"/>
      <c r="HU214" s="79"/>
      <c r="HV214" s="79"/>
      <c r="HW214" s="79"/>
      <c r="HX214" s="79"/>
      <c r="HY214" s="79"/>
      <c r="HZ214" s="79"/>
      <c r="IA214" s="79"/>
      <c r="IB214" s="79"/>
      <c r="IC214" s="79"/>
      <c r="ID214" s="79"/>
      <c r="IE214" s="79"/>
      <c r="IF214" s="79"/>
      <c r="IG214" s="79"/>
      <c r="IH214" s="79"/>
      <c r="II214" s="79"/>
      <c r="IJ214" s="79"/>
      <c r="IK214" s="79"/>
      <c r="IL214" s="79"/>
      <c r="IM214" s="79"/>
      <c r="IN214" s="79"/>
      <c r="IO214" s="79"/>
      <c r="IP214" s="79"/>
      <c r="IQ214" s="79"/>
      <c r="IR214" s="79"/>
      <c r="IS214" s="79"/>
      <c r="IT214" s="79"/>
      <c r="IU214" s="79"/>
      <c r="IV214" s="79"/>
    </row>
    <row r="215" spans="1:256" s="211" customFormat="1" ht="25.5">
      <c r="A215" s="51" t="s">
        <v>119</v>
      </c>
      <c r="B215" s="16" t="s">
        <v>203</v>
      </c>
      <c r="C215" s="10">
        <v>23.999850000000002</v>
      </c>
      <c r="D215" s="15" t="s">
        <v>2</v>
      </c>
      <c r="E215" s="316"/>
      <c r="F215" s="23">
        <f t="shared" si="8"/>
        <v>0</v>
      </c>
      <c r="G215" s="190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79"/>
      <c r="BR215" s="79"/>
      <c r="BS215" s="79"/>
      <c r="BT215" s="79"/>
      <c r="BU215" s="79"/>
      <c r="BV215" s="79"/>
      <c r="BW215" s="79"/>
      <c r="BX215" s="79"/>
      <c r="BY215" s="79"/>
      <c r="BZ215" s="79"/>
      <c r="CA215" s="79"/>
      <c r="CB215" s="79"/>
      <c r="CC215" s="79"/>
      <c r="CD215" s="79"/>
      <c r="CE215" s="79"/>
      <c r="CF215" s="79"/>
      <c r="CG215" s="79"/>
      <c r="CH215" s="79"/>
      <c r="CI215" s="79"/>
      <c r="CJ215" s="79"/>
      <c r="CK215" s="79"/>
      <c r="CL215" s="79"/>
      <c r="CM215" s="79"/>
      <c r="CN215" s="79"/>
      <c r="CO215" s="79"/>
      <c r="CP215" s="79"/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  <c r="DE215" s="79"/>
      <c r="DF215" s="79"/>
      <c r="DG215" s="79"/>
      <c r="DH215" s="79"/>
      <c r="DI215" s="79"/>
      <c r="DJ215" s="79"/>
      <c r="DK215" s="79"/>
      <c r="DL215" s="79"/>
      <c r="DM215" s="79"/>
      <c r="DN215" s="79"/>
      <c r="DO215" s="79"/>
      <c r="DP215" s="79"/>
      <c r="DQ215" s="79"/>
      <c r="DR215" s="79"/>
      <c r="DS215" s="79"/>
      <c r="DT215" s="79"/>
      <c r="DU215" s="79"/>
      <c r="DV215" s="79"/>
      <c r="DW215" s="79"/>
      <c r="DX215" s="79"/>
      <c r="DY215" s="79"/>
      <c r="DZ215" s="79"/>
      <c r="EA215" s="79"/>
      <c r="EB215" s="79"/>
      <c r="EC215" s="79"/>
      <c r="ED215" s="79"/>
      <c r="EE215" s="79"/>
      <c r="EF215" s="79"/>
      <c r="EG215" s="79"/>
      <c r="EH215" s="79"/>
      <c r="EI215" s="79"/>
      <c r="EJ215" s="79"/>
      <c r="EK215" s="79"/>
      <c r="EL215" s="79"/>
      <c r="EM215" s="79"/>
      <c r="EN215" s="79"/>
      <c r="EO215" s="79"/>
      <c r="EP215" s="79"/>
      <c r="EQ215" s="79"/>
      <c r="ER215" s="79"/>
      <c r="ES215" s="79"/>
      <c r="ET215" s="79"/>
      <c r="EU215" s="79"/>
      <c r="EV215" s="79"/>
      <c r="EW215" s="79"/>
      <c r="EX215" s="79"/>
      <c r="EY215" s="79"/>
      <c r="EZ215" s="79"/>
      <c r="FA215" s="79"/>
      <c r="FB215" s="79"/>
      <c r="FC215" s="79"/>
      <c r="FD215" s="79"/>
      <c r="FE215" s="79"/>
      <c r="FF215" s="79"/>
      <c r="FG215" s="79"/>
      <c r="FH215" s="79"/>
      <c r="FI215" s="79"/>
      <c r="FJ215" s="79"/>
      <c r="FK215" s="79"/>
      <c r="FL215" s="79"/>
      <c r="FM215" s="79"/>
      <c r="FN215" s="79"/>
      <c r="FO215" s="79"/>
      <c r="FP215" s="79"/>
      <c r="FQ215" s="79"/>
      <c r="FR215" s="79"/>
      <c r="FS215" s="79"/>
      <c r="FT215" s="79"/>
      <c r="FU215" s="79"/>
      <c r="FV215" s="79"/>
      <c r="FW215" s="79"/>
      <c r="FX215" s="79"/>
      <c r="FY215" s="79"/>
      <c r="FZ215" s="79"/>
      <c r="GA215" s="79"/>
      <c r="GB215" s="79"/>
      <c r="GC215" s="79"/>
      <c r="GD215" s="79"/>
      <c r="GE215" s="79"/>
      <c r="GF215" s="79"/>
      <c r="GG215" s="79"/>
      <c r="GH215" s="79"/>
      <c r="GI215" s="79"/>
      <c r="GJ215" s="79"/>
      <c r="GK215" s="79"/>
      <c r="GL215" s="79"/>
      <c r="GM215" s="79"/>
      <c r="GN215" s="79"/>
      <c r="GO215" s="79"/>
      <c r="GP215" s="79"/>
      <c r="GQ215" s="79"/>
      <c r="GR215" s="79"/>
      <c r="GS215" s="79"/>
      <c r="GT215" s="79"/>
      <c r="GU215" s="79"/>
      <c r="GV215" s="79"/>
      <c r="GW215" s="79"/>
      <c r="GX215" s="79"/>
      <c r="GY215" s="79"/>
      <c r="GZ215" s="79"/>
      <c r="HA215" s="79"/>
      <c r="HB215" s="79"/>
      <c r="HC215" s="79"/>
      <c r="HD215" s="79"/>
      <c r="HE215" s="79"/>
      <c r="HF215" s="79"/>
      <c r="HG215" s="79"/>
      <c r="HH215" s="79"/>
      <c r="HI215" s="79"/>
      <c r="HJ215" s="79"/>
      <c r="HK215" s="79"/>
      <c r="HL215" s="79"/>
      <c r="HM215" s="79"/>
      <c r="HN215" s="79"/>
      <c r="HO215" s="79"/>
      <c r="HP215" s="79"/>
      <c r="HQ215" s="79"/>
      <c r="HR215" s="79"/>
      <c r="HS215" s="79"/>
      <c r="HT215" s="79"/>
      <c r="HU215" s="79"/>
      <c r="HV215" s="79"/>
      <c r="HW215" s="79"/>
      <c r="HX215" s="79"/>
      <c r="HY215" s="79"/>
      <c r="HZ215" s="79"/>
      <c r="IA215" s="79"/>
      <c r="IB215" s="79"/>
      <c r="IC215" s="79"/>
      <c r="ID215" s="79"/>
      <c r="IE215" s="79"/>
      <c r="IF215" s="79"/>
      <c r="IG215" s="79"/>
      <c r="IH215" s="79"/>
      <c r="II215" s="79"/>
      <c r="IJ215" s="79"/>
      <c r="IK215" s="79"/>
      <c r="IL215" s="79"/>
      <c r="IM215" s="79"/>
      <c r="IN215" s="79"/>
      <c r="IO215" s="79"/>
      <c r="IP215" s="79"/>
      <c r="IQ215" s="79"/>
      <c r="IR215" s="79"/>
      <c r="IS215" s="79"/>
      <c r="IT215" s="79"/>
      <c r="IU215" s="79"/>
      <c r="IV215" s="79"/>
    </row>
    <row r="216" spans="1:256" s="211" customFormat="1" ht="12.75" customHeight="1">
      <c r="A216" s="51" t="s">
        <v>120</v>
      </c>
      <c r="B216" s="18" t="s">
        <v>147</v>
      </c>
      <c r="C216" s="10">
        <v>5.220179999999999</v>
      </c>
      <c r="D216" s="15" t="s">
        <v>2</v>
      </c>
      <c r="E216" s="316"/>
      <c r="F216" s="23">
        <f>ROUND(E216*C216,2)</f>
        <v>0</v>
      </c>
      <c r="G216" s="190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  <c r="BZ216" s="79"/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79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79"/>
      <c r="DK216" s="79"/>
      <c r="DL216" s="79"/>
      <c r="DM216" s="79"/>
      <c r="DN216" s="79"/>
      <c r="DO216" s="79"/>
      <c r="DP216" s="79"/>
      <c r="DQ216" s="79"/>
      <c r="DR216" s="79"/>
      <c r="DS216" s="79"/>
      <c r="DT216" s="79"/>
      <c r="DU216" s="79"/>
      <c r="DV216" s="79"/>
      <c r="DW216" s="79"/>
      <c r="DX216" s="79"/>
      <c r="DY216" s="79"/>
      <c r="DZ216" s="79"/>
      <c r="EA216" s="79"/>
      <c r="EB216" s="79"/>
      <c r="EC216" s="79"/>
      <c r="ED216" s="79"/>
      <c r="EE216" s="79"/>
      <c r="EF216" s="79"/>
      <c r="EG216" s="79"/>
      <c r="EH216" s="79"/>
      <c r="EI216" s="79"/>
      <c r="EJ216" s="79"/>
      <c r="EK216" s="79"/>
      <c r="EL216" s="79"/>
      <c r="EM216" s="79"/>
      <c r="EN216" s="79"/>
      <c r="EO216" s="79"/>
      <c r="EP216" s="79"/>
      <c r="EQ216" s="79"/>
      <c r="ER216" s="79"/>
      <c r="ES216" s="79"/>
      <c r="ET216" s="79"/>
      <c r="EU216" s="79"/>
      <c r="EV216" s="79"/>
      <c r="EW216" s="79"/>
      <c r="EX216" s="79"/>
      <c r="EY216" s="79"/>
      <c r="EZ216" s="79"/>
      <c r="FA216" s="79"/>
      <c r="FB216" s="79"/>
      <c r="FC216" s="79"/>
      <c r="FD216" s="79"/>
      <c r="FE216" s="79"/>
      <c r="FF216" s="79"/>
      <c r="FG216" s="79"/>
      <c r="FH216" s="79"/>
      <c r="FI216" s="79"/>
      <c r="FJ216" s="79"/>
      <c r="FK216" s="79"/>
      <c r="FL216" s="79"/>
      <c r="FM216" s="79"/>
      <c r="FN216" s="79"/>
      <c r="FO216" s="79"/>
      <c r="FP216" s="79"/>
      <c r="FQ216" s="79"/>
      <c r="FR216" s="79"/>
      <c r="FS216" s="79"/>
      <c r="FT216" s="79"/>
      <c r="FU216" s="79"/>
      <c r="FV216" s="79"/>
      <c r="FW216" s="79"/>
      <c r="FX216" s="79"/>
      <c r="FY216" s="79"/>
      <c r="FZ216" s="79"/>
      <c r="GA216" s="79"/>
      <c r="GB216" s="79"/>
      <c r="GC216" s="79"/>
      <c r="GD216" s="79"/>
      <c r="GE216" s="79"/>
      <c r="GF216" s="79"/>
      <c r="GG216" s="79"/>
      <c r="GH216" s="79"/>
      <c r="GI216" s="79"/>
      <c r="GJ216" s="79"/>
      <c r="GK216" s="79"/>
      <c r="GL216" s="79"/>
      <c r="GM216" s="79"/>
      <c r="GN216" s="79"/>
      <c r="GO216" s="79"/>
      <c r="GP216" s="79"/>
      <c r="GQ216" s="79"/>
      <c r="GR216" s="79"/>
      <c r="GS216" s="79"/>
      <c r="GT216" s="79"/>
      <c r="GU216" s="79"/>
      <c r="GV216" s="79"/>
      <c r="GW216" s="79"/>
      <c r="GX216" s="79"/>
      <c r="GY216" s="79"/>
      <c r="GZ216" s="79"/>
      <c r="HA216" s="79"/>
      <c r="HB216" s="79"/>
      <c r="HC216" s="79"/>
      <c r="HD216" s="79"/>
      <c r="HE216" s="79"/>
      <c r="HF216" s="79"/>
      <c r="HG216" s="79"/>
      <c r="HH216" s="79"/>
      <c r="HI216" s="79"/>
      <c r="HJ216" s="79"/>
      <c r="HK216" s="79"/>
      <c r="HL216" s="79"/>
      <c r="HM216" s="79"/>
      <c r="HN216" s="79"/>
      <c r="HO216" s="79"/>
      <c r="HP216" s="79"/>
      <c r="HQ216" s="79"/>
      <c r="HR216" s="79"/>
      <c r="HS216" s="79"/>
      <c r="HT216" s="79"/>
      <c r="HU216" s="79"/>
      <c r="HV216" s="79"/>
      <c r="HW216" s="79"/>
      <c r="HX216" s="79"/>
      <c r="HY216" s="79"/>
      <c r="HZ216" s="79"/>
      <c r="IA216" s="79"/>
      <c r="IB216" s="79"/>
      <c r="IC216" s="79"/>
      <c r="ID216" s="79"/>
      <c r="IE216" s="79"/>
      <c r="IF216" s="79"/>
      <c r="IG216" s="79"/>
      <c r="IH216" s="79"/>
      <c r="II216" s="79"/>
      <c r="IJ216" s="79"/>
      <c r="IK216" s="79"/>
      <c r="IL216" s="79"/>
      <c r="IM216" s="79"/>
      <c r="IN216" s="79"/>
      <c r="IO216" s="79"/>
      <c r="IP216" s="79"/>
      <c r="IQ216" s="79"/>
      <c r="IR216" s="79"/>
      <c r="IS216" s="79"/>
      <c r="IT216" s="79"/>
      <c r="IU216" s="79"/>
      <c r="IV216" s="79"/>
    </row>
    <row r="217" spans="1:7" ht="12.75" customHeight="1">
      <c r="A217" s="51"/>
      <c r="B217" s="18"/>
      <c r="C217" s="10"/>
      <c r="D217" s="15"/>
      <c r="E217" s="316"/>
      <c r="F217" s="23">
        <f>ROUND(E217*C217,2)</f>
        <v>0</v>
      </c>
      <c r="G217" s="190"/>
    </row>
    <row r="218" spans="1:7" ht="25.5">
      <c r="A218" s="85">
        <v>5</v>
      </c>
      <c r="B218" s="86" t="s">
        <v>230</v>
      </c>
      <c r="C218" s="105"/>
      <c r="D218" s="88"/>
      <c r="E218" s="299"/>
      <c r="F218" s="301"/>
      <c r="G218" s="190"/>
    </row>
    <row r="219" spans="1:7" ht="25.5">
      <c r="A219" s="91">
        <v>5.1</v>
      </c>
      <c r="B219" s="90" t="s">
        <v>229</v>
      </c>
      <c r="C219" s="170">
        <f>54.8*0.45*0.25</f>
        <v>6.165</v>
      </c>
      <c r="D219" s="167" t="s">
        <v>2</v>
      </c>
      <c r="E219" s="318"/>
      <c r="F219" s="301">
        <f aca="true" t="shared" si="9" ref="F219:F224">ROUND(C219*E219,2)</f>
        <v>0</v>
      </c>
      <c r="G219" s="190"/>
    </row>
    <row r="220" spans="1:7" ht="12.75" customHeight="1">
      <c r="A220" s="91">
        <v>5.2</v>
      </c>
      <c r="B220" s="90" t="s">
        <v>209</v>
      </c>
      <c r="C220" s="105">
        <v>66.8</v>
      </c>
      <c r="D220" s="88" t="s">
        <v>13</v>
      </c>
      <c r="E220" s="299"/>
      <c r="F220" s="301">
        <f t="shared" si="9"/>
        <v>0</v>
      </c>
      <c r="G220" s="190"/>
    </row>
    <row r="221" spans="1:7" ht="13.5" customHeight="1">
      <c r="A221" s="91">
        <v>5.3</v>
      </c>
      <c r="B221" s="90" t="s">
        <v>208</v>
      </c>
      <c r="C221" s="105">
        <v>82</v>
      </c>
      <c r="D221" s="88" t="s">
        <v>13</v>
      </c>
      <c r="E221" s="299"/>
      <c r="F221" s="301">
        <f t="shared" si="9"/>
        <v>0</v>
      </c>
      <c r="G221" s="190"/>
    </row>
    <row r="222" spans="1:7" ht="25.5">
      <c r="A222" s="91">
        <v>5.4</v>
      </c>
      <c r="B222" s="90" t="s">
        <v>228</v>
      </c>
      <c r="C222" s="170">
        <f>2.19+1.2</f>
        <v>3.3899999999999997</v>
      </c>
      <c r="D222" s="167" t="s">
        <v>2</v>
      </c>
      <c r="E222" s="318"/>
      <c r="F222" s="301">
        <f t="shared" si="9"/>
        <v>0</v>
      </c>
      <c r="G222" s="190"/>
    </row>
    <row r="223" spans="1:7" ht="15" customHeight="1">
      <c r="A223" s="91">
        <v>5.5</v>
      </c>
      <c r="B223" s="90" t="s">
        <v>231</v>
      </c>
      <c r="C223" s="105">
        <v>24</v>
      </c>
      <c r="D223" s="88" t="s">
        <v>3</v>
      </c>
      <c r="E223" s="299"/>
      <c r="F223" s="301">
        <f t="shared" si="9"/>
        <v>0</v>
      </c>
      <c r="G223" s="190"/>
    </row>
    <row r="224" spans="1:7" ht="12.75" customHeight="1">
      <c r="A224" s="91">
        <v>5.6</v>
      </c>
      <c r="B224" s="90" t="s">
        <v>210</v>
      </c>
      <c r="C224" s="105">
        <v>1</v>
      </c>
      <c r="D224" s="88" t="s">
        <v>3</v>
      </c>
      <c r="E224" s="299"/>
      <c r="F224" s="301">
        <f t="shared" si="9"/>
        <v>0</v>
      </c>
      <c r="G224" s="190"/>
    </row>
    <row r="225" spans="1:7" ht="12.75" customHeight="1">
      <c r="A225" s="89"/>
      <c r="B225" s="90"/>
      <c r="C225" s="105"/>
      <c r="D225" s="88"/>
      <c r="E225" s="299"/>
      <c r="F225" s="301"/>
      <c r="G225" s="190"/>
    </row>
    <row r="226" spans="1:7" ht="12.75" customHeight="1">
      <c r="A226" s="93">
        <v>6</v>
      </c>
      <c r="B226" s="137" t="s">
        <v>12</v>
      </c>
      <c r="C226" s="136">
        <v>141.86</v>
      </c>
      <c r="D226" s="4" t="s">
        <v>13</v>
      </c>
      <c r="E226" s="319"/>
      <c r="F226" s="23">
        <f>ROUND(E226*C226,2)</f>
        <v>0</v>
      </c>
      <c r="G226" s="190"/>
    </row>
    <row r="227" spans="1:7" ht="12.75" customHeight="1">
      <c r="A227" s="93">
        <v>7</v>
      </c>
      <c r="B227" s="137" t="s">
        <v>232</v>
      </c>
      <c r="C227" s="136">
        <f>15.2*0.6</f>
        <v>9.12</v>
      </c>
      <c r="D227" s="4" t="s">
        <v>13</v>
      </c>
      <c r="E227" s="319"/>
      <c r="F227" s="23">
        <f>ROUND(E227*C227,2)</f>
        <v>0</v>
      </c>
      <c r="G227" s="190"/>
    </row>
    <row r="228" spans="1:7" ht="12.75" customHeight="1">
      <c r="A228" s="52">
        <v>8</v>
      </c>
      <c r="B228" s="5" t="s">
        <v>121</v>
      </c>
      <c r="C228" s="3">
        <v>1</v>
      </c>
      <c r="D228" s="4" t="s">
        <v>3</v>
      </c>
      <c r="E228" s="312"/>
      <c r="F228" s="23">
        <f>ROUND(E228*C228,2)</f>
        <v>0</v>
      </c>
      <c r="G228" s="190"/>
    </row>
    <row r="229" spans="1:7" ht="12.75" customHeight="1">
      <c r="A229" s="42"/>
      <c r="B229" s="20"/>
      <c r="C229" s="21"/>
      <c r="D229" s="22"/>
      <c r="E229" s="306"/>
      <c r="F229" s="23">
        <f t="shared" si="8"/>
        <v>0</v>
      </c>
      <c r="G229" s="190"/>
    </row>
    <row r="230" spans="1:7" ht="12.75" customHeight="1">
      <c r="A230" s="19">
        <v>9</v>
      </c>
      <c r="B230" s="20" t="s">
        <v>95</v>
      </c>
      <c r="C230" s="21"/>
      <c r="D230" s="22"/>
      <c r="E230" s="306"/>
      <c r="F230" s="23">
        <f t="shared" si="8"/>
        <v>0</v>
      </c>
      <c r="G230" s="190"/>
    </row>
    <row r="231" spans="1:7" ht="38.25" customHeight="1">
      <c r="A231" s="43">
        <v>9.1</v>
      </c>
      <c r="B231" s="25" t="s">
        <v>304</v>
      </c>
      <c r="C231" s="26">
        <v>16</v>
      </c>
      <c r="D231" s="27" t="s">
        <v>94</v>
      </c>
      <c r="E231" s="320"/>
      <c r="F231" s="28">
        <f t="shared" si="8"/>
        <v>0</v>
      </c>
      <c r="G231" s="190"/>
    </row>
    <row r="232" spans="1:7" ht="12.75" customHeight="1">
      <c r="A232" s="217"/>
      <c r="B232" s="218" t="s">
        <v>154</v>
      </c>
      <c r="C232" s="219"/>
      <c r="D232" s="220"/>
      <c r="E232" s="304"/>
      <c r="F232" s="305">
        <f>SUM(F179:F231)</f>
        <v>0</v>
      </c>
      <c r="G232" s="190"/>
    </row>
    <row r="233" spans="1:7" ht="12.75" customHeight="1">
      <c r="A233" s="35"/>
      <c r="B233" s="25"/>
      <c r="C233" s="33"/>
      <c r="D233" s="27"/>
      <c r="E233" s="298"/>
      <c r="F233" s="23"/>
      <c r="G233" s="190"/>
    </row>
    <row r="234" spans="1:7" ht="25.5">
      <c r="A234" s="172" t="s">
        <v>9</v>
      </c>
      <c r="B234" s="112" t="s">
        <v>259</v>
      </c>
      <c r="C234" s="175"/>
      <c r="D234" s="176"/>
      <c r="E234" s="321"/>
      <c r="F234" s="321"/>
      <c r="G234" s="190"/>
    </row>
    <row r="235" spans="1:7" ht="12.75" customHeight="1">
      <c r="A235" s="177"/>
      <c r="B235" s="112"/>
      <c r="C235" s="175"/>
      <c r="D235" s="176"/>
      <c r="E235" s="321"/>
      <c r="F235" s="321"/>
      <c r="G235" s="190"/>
    </row>
    <row r="236" spans="1:7" ht="14.25" customHeight="1">
      <c r="A236" s="177" t="s">
        <v>98</v>
      </c>
      <c r="B236" s="112" t="s">
        <v>247</v>
      </c>
      <c r="C236" s="175"/>
      <c r="D236" s="176"/>
      <c r="E236" s="321"/>
      <c r="F236" s="321"/>
      <c r="G236" s="190"/>
    </row>
    <row r="237" spans="1:7" ht="14.25" customHeight="1">
      <c r="A237" s="177"/>
      <c r="B237" s="112"/>
      <c r="C237" s="175"/>
      <c r="D237" s="176"/>
      <c r="E237" s="321"/>
      <c r="F237" s="321"/>
      <c r="G237" s="190"/>
    </row>
    <row r="238" spans="1:7" ht="14.25" customHeight="1">
      <c r="A238" s="180">
        <v>1</v>
      </c>
      <c r="B238" s="178" t="s">
        <v>248</v>
      </c>
      <c r="C238" s="175"/>
      <c r="D238" s="176"/>
      <c r="E238" s="321"/>
      <c r="F238" s="321"/>
      <c r="G238" s="190"/>
    </row>
    <row r="239" spans="1:7" ht="25.5">
      <c r="A239" s="181">
        <v>1.1</v>
      </c>
      <c r="B239" s="117" t="s">
        <v>321</v>
      </c>
      <c r="C239" s="175">
        <v>1</v>
      </c>
      <c r="D239" s="176" t="s">
        <v>3</v>
      </c>
      <c r="E239" s="321"/>
      <c r="F239" s="321"/>
      <c r="G239" s="190"/>
    </row>
    <row r="240" spans="1:7" ht="14.25" customHeight="1">
      <c r="A240" s="181">
        <v>1.2</v>
      </c>
      <c r="B240" s="179" t="s">
        <v>107</v>
      </c>
      <c r="C240" s="183">
        <v>1</v>
      </c>
      <c r="D240" s="184" t="s">
        <v>3</v>
      </c>
      <c r="E240" s="322"/>
      <c r="F240" s="323">
        <f>ROUND(E240*C240,2)</f>
        <v>0</v>
      </c>
      <c r="G240" s="190"/>
    </row>
    <row r="241" spans="1:7" ht="14.25" customHeight="1">
      <c r="A241" s="181">
        <v>1.3</v>
      </c>
      <c r="B241" s="39" t="s">
        <v>256</v>
      </c>
      <c r="C241" s="183">
        <v>1</v>
      </c>
      <c r="D241" s="184" t="s">
        <v>3</v>
      </c>
      <c r="E241" s="322"/>
      <c r="F241" s="323">
        <f aca="true" t="shared" si="10" ref="F241:F287">ROUND(E241*C241,2)</f>
        <v>0</v>
      </c>
      <c r="G241" s="190"/>
    </row>
    <row r="242" spans="1:7" ht="14.25" customHeight="1">
      <c r="A242" s="181"/>
      <c r="B242" s="179"/>
      <c r="C242" s="183"/>
      <c r="D242" s="184"/>
      <c r="E242" s="322"/>
      <c r="F242" s="323">
        <f t="shared" si="10"/>
        <v>0</v>
      </c>
      <c r="G242" s="190"/>
    </row>
    <row r="243" spans="1:7" ht="11.25" customHeight="1">
      <c r="A243" s="180">
        <v>2</v>
      </c>
      <c r="B243" s="178" t="s">
        <v>293</v>
      </c>
      <c r="C243" s="183"/>
      <c r="D243" s="184"/>
      <c r="E243" s="322"/>
      <c r="F243" s="323">
        <f t="shared" si="10"/>
        <v>0</v>
      </c>
      <c r="G243" s="190"/>
    </row>
    <row r="244" spans="1:7" ht="12.75" customHeight="1">
      <c r="A244" s="181">
        <v>2.1</v>
      </c>
      <c r="B244" s="179" t="s">
        <v>306</v>
      </c>
      <c r="C244" s="183">
        <v>2.94</v>
      </c>
      <c r="D244" s="184" t="s">
        <v>2</v>
      </c>
      <c r="E244" s="322"/>
      <c r="F244" s="323">
        <f t="shared" si="10"/>
        <v>0</v>
      </c>
      <c r="G244" s="190"/>
    </row>
    <row r="245" spans="1:7" ht="12.75" customHeight="1">
      <c r="A245" s="181">
        <v>2.2</v>
      </c>
      <c r="B245" s="179" t="s">
        <v>305</v>
      </c>
      <c r="C245" s="183">
        <v>1.15</v>
      </c>
      <c r="D245" s="184" t="s">
        <v>2</v>
      </c>
      <c r="E245" s="322"/>
      <c r="F245" s="323">
        <f t="shared" si="10"/>
        <v>0</v>
      </c>
      <c r="G245" s="190"/>
    </row>
    <row r="246" spans="1:7" ht="12.75" customHeight="1">
      <c r="A246" s="181">
        <v>2.3</v>
      </c>
      <c r="B246" s="179" t="s">
        <v>263</v>
      </c>
      <c r="C246" s="183">
        <v>2.16</v>
      </c>
      <c r="D246" s="184" t="s">
        <v>2</v>
      </c>
      <c r="E246" s="322"/>
      <c r="F246" s="323">
        <f t="shared" si="10"/>
        <v>0</v>
      </c>
      <c r="G246" s="190"/>
    </row>
    <row r="247" spans="1:7" ht="12.75" customHeight="1">
      <c r="A247" s="181">
        <v>2.4</v>
      </c>
      <c r="B247" s="179" t="s">
        <v>264</v>
      </c>
      <c r="C247" s="183">
        <v>1.1</v>
      </c>
      <c r="D247" s="184" t="s">
        <v>2</v>
      </c>
      <c r="E247" s="322"/>
      <c r="F247" s="323">
        <f t="shared" si="10"/>
        <v>0</v>
      </c>
      <c r="G247" s="190"/>
    </row>
    <row r="248" spans="1:7" ht="15">
      <c r="A248" s="181">
        <v>2.5</v>
      </c>
      <c r="B248" s="179" t="s">
        <v>265</v>
      </c>
      <c r="C248" s="183">
        <v>2.8</v>
      </c>
      <c r="D248" s="184" t="s">
        <v>2</v>
      </c>
      <c r="E248" s="322"/>
      <c r="F248" s="323">
        <f t="shared" si="10"/>
        <v>0</v>
      </c>
      <c r="G248" s="190"/>
    </row>
    <row r="249" spans="1:7" ht="12.75" customHeight="1">
      <c r="A249" s="181"/>
      <c r="B249" s="179"/>
      <c r="C249" s="183"/>
      <c r="D249" s="184"/>
      <c r="E249" s="322"/>
      <c r="F249" s="323">
        <f t="shared" si="10"/>
        <v>0</v>
      </c>
      <c r="G249" s="190"/>
    </row>
    <row r="250" spans="1:7" ht="12.75" customHeight="1">
      <c r="A250" s="180">
        <v>3</v>
      </c>
      <c r="B250" s="178" t="s">
        <v>249</v>
      </c>
      <c r="C250" s="183"/>
      <c r="D250" s="184"/>
      <c r="E250" s="322"/>
      <c r="F250" s="323">
        <f t="shared" si="10"/>
        <v>0</v>
      </c>
      <c r="G250" s="190"/>
    </row>
    <row r="251" spans="1:7" ht="12.75" customHeight="1">
      <c r="A251" s="181">
        <v>3.1</v>
      </c>
      <c r="B251" s="179" t="s">
        <v>266</v>
      </c>
      <c r="C251" s="183">
        <v>48.4</v>
      </c>
      <c r="D251" s="184" t="s">
        <v>13</v>
      </c>
      <c r="E251" s="322"/>
      <c r="F251" s="323">
        <f t="shared" si="10"/>
        <v>0</v>
      </c>
      <c r="G251" s="190"/>
    </row>
    <row r="252" spans="1:7" ht="13.5" customHeight="1">
      <c r="A252" s="181"/>
      <c r="B252" s="179"/>
      <c r="C252" s="183"/>
      <c r="D252" s="184"/>
      <c r="E252" s="322"/>
      <c r="F252" s="323">
        <f t="shared" si="10"/>
        <v>0</v>
      </c>
      <c r="G252" s="190"/>
    </row>
    <row r="253" spans="1:7" ht="15" customHeight="1">
      <c r="A253" s="180">
        <v>4</v>
      </c>
      <c r="B253" s="178" t="s">
        <v>158</v>
      </c>
      <c r="C253" s="183"/>
      <c r="D253" s="184"/>
      <c r="E253" s="322"/>
      <c r="F253" s="323">
        <f t="shared" si="10"/>
        <v>0</v>
      </c>
      <c r="G253" s="190"/>
    </row>
    <row r="254" spans="1:7" ht="12.75" customHeight="1">
      <c r="A254" s="181">
        <v>4.1</v>
      </c>
      <c r="B254" s="179" t="s">
        <v>267</v>
      </c>
      <c r="C254" s="183">
        <v>52.24</v>
      </c>
      <c r="D254" s="184" t="s">
        <v>13</v>
      </c>
      <c r="E254" s="322"/>
      <c r="F254" s="323">
        <f t="shared" si="10"/>
        <v>0</v>
      </c>
      <c r="G254" s="190"/>
    </row>
    <row r="255" spans="1:7" ht="12.75" customHeight="1">
      <c r="A255" s="181">
        <v>4.2</v>
      </c>
      <c r="B255" s="179" t="s">
        <v>268</v>
      </c>
      <c r="C255" s="183">
        <v>48.4</v>
      </c>
      <c r="D255" s="184" t="s">
        <v>13</v>
      </c>
      <c r="E255" s="322"/>
      <c r="F255" s="323">
        <f t="shared" si="10"/>
        <v>0</v>
      </c>
      <c r="G255" s="190"/>
    </row>
    <row r="256" spans="1:7" ht="12.75" customHeight="1">
      <c r="A256" s="181">
        <v>4.3</v>
      </c>
      <c r="B256" s="179" t="s">
        <v>159</v>
      </c>
      <c r="C256" s="183">
        <v>17.2</v>
      </c>
      <c r="D256" s="184" t="s">
        <v>13</v>
      </c>
      <c r="E256" s="322"/>
      <c r="F256" s="323">
        <f t="shared" si="10"/>
        <v>0</v>
      </c>
      <c r="G256" s="190"/>
    </row>
    <row r="257" spans="1:7" ht="12" customHeight="1">
      <c r="A257" s="181">
        <v>4.4</v>
      </c>
      <c r="B257" s="179" t="s">
        <v>250</v>
      </c>
      <c r="C257" s="183">
        <v>23.32</v>
      </c>
      <c r="D257" s="184" t="s">
        <v>13</v>
      </c>
      <c r="E257" s="322"/>
      <c r="F257" s="323">
        <f t="shared" si="10"/>
        <v>0</v>
      </c>
      <c r="G257" s="190"/>
    </row>
    <row r="258" spans="1:9" ht="14.25" customHeight="1">
      <c r="A258" s="181">
        <v>4.5</v>
      </c>
      <c r="B258" s="179" t="s">
        <v>251</v>
      </c>
      <c r="C258" s="183">
        <v>117.84</v>
      </c>
      <c r="D258" s="184" t="s">
        <v>13</v>
      </c>
      <c r="E258" s="322"/>
      <c r="F258" s="323">
        <f t="shared" si="10"/>
        <v>0</v>
      </c>
      <c r="G258" s="190"/>
      <c r="I258" s="231"/>
    </row>
    <row r="259" spans="1:256" s="211" customFormat="1" ht="13.5" customHeight="1">
      <c r="A259" s="181">
        <v>4.6</v>
      </c>
      <c r="B259" s="179" t="s">
        <v>257</v>
      </c>
      <c r="C259" s="183">
        <f>+C256</f>
        <v>17.2</v>
      </c>
      <c r="D259" s="184" t="s">
        <v>13</v>
      </c>
      <c r="E259" s="322"/>
      <c r="F259" s="323">
        <f t="shared" si="10"/>
        <v>0</v>
      </c>
      <c r="G259" s="190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79"/>
      <c r="AY259" s="79"/>
      <c r="AZ259" s="79"/>
      <c r="BA259" s="79"/>
      <c r="BB259" s="79"/>
      <c r="BC259" s="79"/>
      <c r="BD259" s="79"/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/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79"/>
      <c r="CQ259" s="79"/>
      <c r="CR259" s="79"/>
      <c r="CS259" s="79"/>
      <c r="CT259" s="79"/>
      <c r="CU259" s="79"/>
      <c r="CV259" s="79"/>
      <c r="CW259" s="79"/>
      <c r="CX259" s="79"/>
      <c r="CY259" s="79"/>
      <c r="CZ259" s="79"/>
      <c r="DA259" s="79"/>
      <c r="DB259" s="79"/>
      <c r="DC259" s="79"/>
      <c r="DD259" s="79"/>
      <c r="DE259" s="79"/>
      <c r="DF259" s="79"/>
      <c r="DG259" s="79"/>
      <c r="DH259" s="79"/>
      <c r="DI259" s="79"/>
      <c r="DJ259" s="79"/>
      <c r="DK259" s="79"/>
      <c r="DL259" s="79"/>
      <c r="DM259" s="79"/>
      <c r="DN259" s="79"/>
      <c r="DO259" s="79"/>
      <c r="DP259" s="79"/>
      <c r="DQ259" s="79"/>
      <c r="DR259" s="79"/>
      <c r="DS259" s="79"/>
      <c r="DT259" s="79"/>
      <c r="DU259" s="79"/>
      <c r="DV259" s="79"/>
      <c r="DW259" s="79"/>
      <c r="DX259" s="79"/>
      <c r="DY259" s="79"/>
      <c r="DZ259" s="79"/>
      <c r="EA259" s="79"/>
      <c r="EB259" s="79"/>
      <c r="EC259" s="79"/>
      <c r="ED259" s="79"/>
      <c r="EE259" s="79"/>
      <c r="EF259" s="79"/>
      <c r="EG259" s="79"/>
      <c r="EH259" s="79"/>
      <c r="EI259" s="79"/>
      <c r="EJ259" s="79"/>
      <c r="EK259" s="79"/>
      <c r="EL259" s="79"/>
      <c r="EM259" s="79"/>
      <c r="EN259" s="79"/>
      <c r="EO259" s="79"/>
      <c r="EP259" s="79"/>
      <c r="EQ259" s="79"/>
      <c r="ER259" s="79"/>
      <c r="ES259" s="79"/>
      <c r="ET259" s="79"/>
      <c r="EU259" s="79"/>
      <c r="EV259" s="79"/>
      <c r="EW259" s="79"/>
      <c r="EX259" s="79"/>
      <c r="EY259" s="79"/>
      <c r="EZ259" s="79"/>
      <c r="FA259" s="79"/>
      <c r="FB259" s="79"/>
      <c r="FC259" s="79"/>
      <c r="FD259" s="79"/>
      <c r="FE259" s="79"/>
      <c r="FF259" s="79"/>
      <c r="FG259" s="79"/>
      <c r="FH259" s="79"/>
      <c r="FI259" s="79"/>
      <c r="FJ259" s="79"/>
      <c r="FK259" s="79"/>
      <c r="FL259" s="79"/>
      <c r="FM259" s="79"/>
      <c r="FN259" s="79"/>
      <c r="FO259" s="79"/>
      <c r="FP259" s="79"/>
      <c r="FQ259" s="79"/>
      <c r="FR259" s="79"/>
      <c r="FS259" s="79"/>
      <c r="FT259" s="79"/>
      <c r="FU259" s="79"/>
      <c r="FV259" s="79"/>
      <c r="FW259" s="79"/>
      <c r="FX259" s="79"/>
      <c r="FY259" s="79"/>
      <c r="FZ259" s="79"/>
      <c r="GA259" s="79"/>
      <c r="GB259" s="79"/>
      <c r="GC259" s="79"/>
      <c r="GD259" s="79"/>
      <c r="GE259" s="79"/>
      <c r="GF259" s="79"/>
      <c r="GG259" s="79"/>
      <c r="GH259" s="79"/>
      <c r="GI259" s="79"/>
      <c r="GJ259" s="79"/>
      <c r="GK259" s="79"/>
      <c r="GL259" s="79"/>
      <c r="GM259" s="79"/>
      <c r="GN259" s="79"/>
      <c r="GO259" s="79"/>
      <c r="GP259" s="79"/>
      <c r="GQ259" s="79"/>
      <c r="GR259" s="79"/>
      <c r="GS259" s="79"/>
      <c r="GT259" s="79"/>
      <c r="GU259" s="79"/>
      <c r="GV259" s="79"/>
      <c r="GW259" s="79"/>
      <c r="GX259" s="79"/>
      <c r="GY259" s="79"/>
      <c r="GZ259" s="79"/>
      <c r="HA259" s="79"/>
      <c r="HB259" s="79"/>
      <c r="HC259" s="79"/>
      <c r="HD259" s="79"/>
      <c r="HE259" s="79"/>
      <c r="HF259" s="79"/>
      <c r="HG259" s="79"/>
      <c r="HH259" s="79"/>
      <c r="HI259" s="79"/>
      <c r="HJ259" s="79"/>
      <c r="HK259" s="79"/>
      <c r="HL259" s="79"/>
      <c r="HM259" s="79"/>
      <c r="HN259" s="79"/>
      <c r="HO259" s="79"/>
      <c r="HP259" s="79"/>
      <c r="HQ259" s="79"/>
      <c r="HR259" s="79"/>
      <c r="HS259" s="79"/>
      <c r="HT259" s="79"/>
      <c r="HU259" s="79"/>
      <c r="HV259" s="79"/>
      <c r="HW259" s="79"/>
      <c r="HX259" s="79"/>
      <c r="HY259" s="79"/>
      <c r="HZ259" s="79"/>
      <c r="IA259" s="79"/>
      <c r="IB259" s="79"/>
      <c r="IC259" s="79"/>
      <c r="ID259" s="79"/>
      <c r="IE259" s="79"/>
      <c r="IF259" s="79"/>
      <c r="IG259" s="79"/>
      <c r="IH259" s="79"/>
      <c r="II259" s="79"/>
      <c r="IJ259" s="79"/>
      <c r="IK259" s="79"/>
      <c r="IL259" s="79"/>
      <c r="IM259" s="79"/>
      <c r="IN259" s="79"/>
      <c r="IO259" s="79"/>
      <c r="IP259" s="79"/>
      <c r="IQ259" s="79"/>
      <c r="IR259" s="79"/>
      <c r="IS259" s="79"/>
      <c r="IT259" s="79"/>
      <c r="IU259" s="79"/>
      <c r="IV259" s="79"/>
    </row>
    <row r="260" spans="1:256" s="211" customFormat="1" ht="12.75" customHeight="1">
      <c r="A260" s="181">
        <v>4.7</v>
      </c>
      <c r="B260" s="179" t="s">
        <v>162</v>
      </c>
      <c r="C260" s="183">
        <v>70.8</v>
      </c>
      <c r="D260" s="184" t="s">
        <v>1</v>
      </c>
      <c r="E260" s="322"/>
      <c r="F260" s="323">
        <f t="shared" si="10"/>
        <v>0</v>
      </c>
      <c r="G260" s="190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  <c r="AZ260" s="79"/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/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79"/>
      <c r="CQ260" s="79"/>
      <c r="CR260" s="79"/>
      <c r="CS260" s="79"/>
      <c r="CT260" s="79"/>
      <c r="CU260" s="79"/>
      <c r="CV260" s="79"/>
      <c r="CW260" s="79"/>
      <c r="CX260" s="79"/>
      <c r="CY260" s="79"/>
      <c r="CZ260" s="79"/>
      <c r="DA260" s="79"/>
      <c r="DB260" s="79"/>
      <c r="DC260" s="79"/>
      <c r="DD260" s="79"/>
      <c r="DE260" s="79"/>
      <c r="DF260" s="79"/>
      <c r="DG260" s="79"/>
      <c r="DH260" s="79"/>
      <c r="DI260" s="79"/>
      <c r="DJ260" s="79"/>
      <c r="DK260" s="79"/>
      <c r="DL260" s="79"/>
      <c r="DM260" s="79"/>
      <c r="DN260" s="79"/>
      <c r="DO260" s="79"/>
      <c r="DP260" s="79"/>
      <c r="DQ260" s="79"/>
      <c r="DR260" s="79"/>
      <c r="DS260" s="79"/>
      <c r="DT260" s="79"/>
      <c r="DU260" s="79"/>
      <c r="DV260" s="79"/>
      <c r="DW260" s="79"/>
      <c r="DX260" s="79"/>
      <c r="DY260" s="79"/>
      <c r="DZ260" s="79"/>
      <c r="EA260" s="79"/>
      <c r="EB260" s="79"/>
      <c r="EC260" s="79"/>
      <c r="ED260" s="79"/>
      <c r="EE260" s="79"/>
      <c r="EF260" s="79"/>
      <c r="EG260" s="79"/>
      <c r="EH260" s="79"/>
      <c r="EI260" s="79"/>
      <c r="EJ260" s="79"/>
      <c r="EK260" s="79"/>
      <c r="EL260" s="79"/>
      <c r="EM260" s="79"/>
      <c r="EN260" s="79"/>
      <c r="EO260" s="79"/>
      <c r="EP260" s="79"/>
      <c r="EQ260" s="79"/>
      <c r="ER260" s="79"/>
      <c r="ES260" s="79"/>
      <c r="ET260" s="79"/>
      <c r="EU260" s="79"/>
      <c r="EV260" s="79"/>
      <c r="EW260" s="79"/>
      <c r="EX260" s="79"/>
      <c r="EY260" s="79"/>
      <c r="EZ260" s="79"/>
      <c r="FA260" s="79"/>
      <c r="FB260" s="79"/>
      <c r="FC260" s="79"/>
      <c r="FD260" s="79"/>
      <c r="FE260" s="79"/>
      <c r="FF260" s="79"/>
      <c r="FG260" s="79"/>
      <c r="FH260" s="79"/>
      <c r="FI260" s="79"/>
      <c r="FJ260" s="79"/>
      <c r="FK260" s="79"/>
      <c r="FL260" s="79"/>
      <c r="FM260" s="79"/>
      <c r="FN260" s="79"/>
      <c r="FO260" s="79"/>
      <c r="FP260" s="79"/>
      <c r="FQ260" s="79"/>
      <c r="FR260" s="79"/>
      <c r="FS260" s="79"/>
      <c r="FT260" s="79"/>
      <c r="FU260" s="79"/>
      <c r="FV260" s="79"/>
      <c r="FW260" s="79"/>
      <c r="FX260" s="79"/>
      <c r="FY260" s="79"/>
      <c r="FZ260" s="79"/>
      <c r="GA260" s="79"/>
      <c r="GB260" s="79"/>
      <c r="GC260" s="79"/>
      <c r="GD260" s="79"/>
      <c r="GE260" s="79"/>
      <c r="GF260" s="79"/>
      <c r="GG260" s="79"/>
      <c r="GH260" s="79"/>
      <c r="GI260" s="79"/>
      <c r="GJ260" s="79"/>
      <c r="GK260" s="79"/>
      <c r="GL260" s="79"/>
      <c r="GM260" s="79"/>
      <c r="GN260" s="79"/>
      <c r="GO260" s="79"/>
      <c r="GP260" s="79"/>
      <c r="GQ260" s="79"/>
      <c r="GR260" s="79"/>
      <c r="GS260" s="79"/>
      <c r="GT260" s="79"/>
      <c r="GU260" s="79"/>
      <c r="GV260" s="79"/>
      <c r="GW260" s="79"/>
      <c r="GX260" s="79"/>
      <c r="GY260" s="79"/>
      <c r="GZ260" s="79"/>
      <c r="HA260" s="79"/>
      <c r="HB260" s="79"/>
      <c r="HC260" s="79"/>
      <c r="HD260" s="79"/>
      <c r="HE260" s="79"/>
      <c r="HF260" s="79"/>
      <c r="HG260" s="79"/>
      <c r="HH260" s="79"/>
      <c r="HI260" s="79"/>
      <c r="HJ260" s="79"/>
      <c r="HK260" s="79"/>
      <c r="HL260" s="79"/>
      <c r="HM260" s="79"/>
      <c r="HN260" s="79"/>
      <c r="HO260" s="79"/>
      <c r="HP260" s="79"/>
      <c r="HQ260" s="79"/>
      <c r="HR260" s="79"/>
      <c r="HS260" s="79"/>
      <c r="HT260" s="79"/>
      <c r="HU260" s="79"/>
      <c r="HV260" s="79"/>
      <c r="HW260" s="79"/>
      <c r="HX260" s="79"/>
      <c r="HY260" s="79"/>
      <c r="HZ260" s="79"/>
      <c r="IA260" s="79"/>
      <c r="IB260" s="79"/>
      <c r="IC260" s="79"/>
      <c r="ID260" s="79"/>
      <c r="IE260" s="79"/>
      <c r="IF260" s="79"/>
      <c r="IG260" s="79"/>
      <c r="IH260" s="79"/>
      <c r="II260" s="79"/>
      <c r="IJ260" s="79"/>
      <c r="IK260" s="79"/>
      <c r="IL260" s="79"/>
      <c r="IM260" s="79"/>
      <c r="IN260" s="79"/>
      <c r="IO260" s="79"/>
      <c r="IP260" s="79"/>
      <c r="IQ260" s="79"/>
      <c r="IR260" s="79"/>
      <c r="IS260" s="79"/>
      <c r="IT260" s="79"/>
      <c r="IU260" s="79"/>
      <c r="IV260" s="79"/>
    </row>
    <row r="261" spans="1:256" s="211" customFormat="1" ht="12.75" customHeight="1">
      <c r="A261" s="181">
        <v>4.8</v>
      </c>
      <c r="B261" s="179" t="s">
        <v>252</v>
      </c>
      <c r="C261" s="183">
        <v>3.56</v>
      </c>
      <c r="D261" s="184" t="s">
        <v>13</v>
      </c>
      <c r="E261" s="322"/>
      <c r="F261" s="323">
        <f t="shared" si="10"/>
        <v>0</v>
      </c>
      <c r="G261" s="190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/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79"/>
      <c r="CQ261" s="79"/>
      <c r="CR261" s="79"/>
      <c r="CS261" s="79"/>
      <c r="CT261" s="79"/>
      <c r="CU261" s="79"/>
      <c r="CV261" s="79"/>
      <c r="CW261" s="79"/>
      <c r="CX261" s="79"/>
      <c r="CY261" s="79"/>
      <c r="CZ261" s="79"/>
      <c r="DA261" s="79"/>
      <c r="DB261" s="79"/>
      <c r="DC261" s="79"/>
      <c r="DD261" s="79"/>
      <c r="DE261" s="79"/>
      <c r="DF261" s="79"/>
      <c r="DG261" s="79"/>
      <c r="DH261" s="79"/>
      <c r="DI261" s="79"/>
      <c r="DJ261" s="79"/>
      <c r="DK261" s="79"/>
      <c r="DL261" s="79"/>
      <c r="DM261" s="79"/>
      <c r="DN261" s="79"/>
      <c r="DO261" s="79"/>
      <c r="DP261" s="79"/>
      <c r="DQ261" s="79"/>
      <c r="DR261" s="79"/>
      <c r="DS261" s="79"/>
      <c r="DT261" s="79"/>
      <c r="DU261" s="79"/>
      <c r="DV261" s="79"/>
      <c r="DW261" s="79"/>
      <c r="DX261" s="79"/>
      <c r="DY261" s="79"/>
      <c r="DZ261" s="79"/>
      <c r="EA261" s="79"/>
      <c r="EB261" s="79"/>
      <c r="EC261" s="79"/>
      <c r="ED261" s="79"/>
      <c r="EE261" s="79"/>
      <c r="EF261" s="79"/>
      <c r="EG261" s="79"/>
      <c r="EH261" s="79"/>
      <c r="EI261" s="79"/>
      <c r="EJ261" s="79"/>
      <c r="EK261" s="79"/>
      <c r="EL261" s="79"/>
      <c r="EM261" s="79"/>
      <c r="EN261" s="79"/>
      <c r="EO261" s="79"/>
      <c r="EP261" s="79"/>
      <c r="EQ261" s="79"/>
      <c r="ER261" s="79"/>
      <c r="ES261" s="79"/>
      <c r="ET261" s="79"/>
      <c r="EU261" s="79"/>
      <c r="EV261" s="79"/>
      <c r="EW261" s="79"/>
      <c r="EX261" s="79"/>
      <c r="EY261" s="79"/>
      <c r="EZ261" s="79"/>
      <c r="FA261" s="79"/>
      <c r="FB261" s="79"/>
      <c r="FC261" s="79"/>
      <c r="FD261" s="79"/>
      <c r="FE261" s="79"/>
      <c r="FF261" s="79"/>
      <c r="FG261" s="79"/>
      <c r="FH261" s="79"/>
      <c r="FI261" s="79"/>
      <c r="FJ261" s="79"/>
      <c r="FK261" s="79"/>
      <c r="FL261" s="79"/>
      <c r="FM261" s="79"/>
      <c r="FN261" s="79"/>
      <c r="FO261" s="79"/>
      <c r="FP261" s="79"/>
      <c r="FQ261" s="79"/>
      <c r="FR261" s="79"/>
      <c r="FS261" s="79"/>
      <c r="FT261" s="79"/>
      <c r="FU261" s="79"/>
      <c r="FV261" s="79"/>
      <c r="FW261" s="79"/>
      <c r="FX261" s="79"/>
      <c r="FY261" s="79"/>
      <c r="FZ261" s="79"/>
      <c r="GA261" s="79"/>
      <c r="GB261" s="79"/>
      <c r="GC261" s="79"/>
      <c r="GD261" s="79"/>
      <c r="GE261" s="79"/>
      <c r="GF261" s="79"/>
      <c r="GG261" s="79"/>
      <c r="GH261" s="79"/>
      <c r="GI261" s="79"/>
      <c r="GJ261" s="79"/>
      <c r="GK261" s="79"/>
      <c r="GL261" s="79"/>
      <c r="GM261" s="79"/>
      <c r="GN261" s="79"/>
      <c r="GO261" s="79"/>
      <c r="GP261" s="79"/>
      <c r="GQ261" s="79"/>
      <c r="GR261" s="79"/>
      <c r="GS261" s="79"/>
      <c r="GT261" s="79"/>
      <c r="GU261" s="79"/>
      <c r="GV261" s="79"/>
      <c r="GW261" s="79"/>
      <c r="GX261" s="79"/>
      <c r="GY261" s="79"/>
      <c r="GZ261" s="79"/>
      <c r="HA261" s="79"/>
      <c r="HB261" s="79"/>
      <c r="HC261" s="79"/>
      <c r="HD261" s="79"/>
      <c r="HE261" s="79"/>
      <c r="HF261" s="79"/>
      <c r="HG261" s="79"/>
      <c r="HH261" s="79"/>
      <c r="HI261" s="79"/>
      <c r="HJ261" s="79"/>
      <c r="HK261" s="79"/>
      <c r="HL261" s="79"/>
      <c r="HM261" s="79"/>
      <c r="HN261" s="79"/>
      <c r="HO261" s="79"/>
      <c r="HP261" s="79"/>
      <c r="HQ261" s="79"/>
      <c r="HR261" s="79"/>
      <c r="HS261" s="79"/>
      <c r="HT261" s="79"/>
      <c r="HU261" s="79"/>
      <c r="HV261" s="79"/>
      <c r="HW261" s="79"/>
      <c r="HX261" s="79"/>
      <c r="HY261" s="79"/>
      <c r="HZ261" s="79"/>
      <c r="IA261" s="79"/>
      <c r="IB261" s="79"/>
      <c r="IC261" s="79"/>
      <c r="ID261" s="79"/>
      <c r="IE261" s="79"/>
      <c r="IF261" s="79"/>
      <c r="IG261" s="79"/>
      <c r="IH261" s="79"/>
      <c r="II261" s="79"/>
      <c r="IJ261" s="79"/>
      <c r="IK261" s="79"/>
      <c r="IL261" s="79"/>
      <c r="IM261" s="79"/>
      <c r="IN261" s="79"/>
      <c r="IO261" s="79"/>
      <c r="IP261" s="79"/>
      <c r="IQ261" s="79"/>
      <c r="IR261" s="79"/>
      <c r="IS261" s="79"/>
      <c r="IT261" s="79"/>
      <c r="IU261" s="79"/>
      <c r="IV261" s="79"/>
    </row>
    <row r="262" spans="1:256" s="211" customFormat="1" ht="12.75" customHeight="1">
      <c r="A262" s="181">
        <v>4.9</v>
      </c>
      <c r="B262" s="179" t="s">
        <v>253</v>
      </c>
      <c r="C262" s="183">
        <v>17.8</v>
      </c>
      <c r="D262" s="184" t="s">
        <v>1</v>
      </c>
      <c r="E262" s="322"/>
      <c r="F262" s="323">
        <f t="shared" si="10"/>
        <v>0</v>
      </c>
      <c r="G262" s="190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/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79"/>
      <c r="CQ262" s="79"/>
      <c r="CR262" s="79"/>
      <c r="CS262" s="79"/>
      <c r="CT262" s="79"/>
      <c r="CU262" s="79"/>
      <c r="CV262" s="79"/>
      <c r="CW262" s="79"/>
      <c r="CX262" s="79"/>
      <c r="CY262" s="79"/>
      <c r="CZ262" s="79"/>
      <c r="DA262" s="79"/>
      <c r="DB262" s="79"/>
      <c r="DC262" s="79"/>
      <c r="DD262" s="79"/>
      <c r="DE262" s="79"/>
      <c r="DF262" s="79"/>
      <c r="DG262" s="79"/>
      <c r="DH262" s="79"/>
      <c r="DI262" s="79"/>
      <c r="DJ262" s="79"/>
      <c r="DK262" s="79"/>
      <c r="DL262" s="79"/>
      <c r="DM262" s="79"/>
      <c r="DN262" s="79"/>
      <c r="DO262" s="79"/>
      <c r="DP262" s="79"/>
      <c r="DQ262" s="79"/>
      <c r="DR262" s="79"/>
      <c r="DS262" s="79"/>
      <c r="DT262" s="79"/>
      <c r="DU262" s="79"/>
      <c r="DV262" s="79"/>
      <c r="DW262" s="79"/>
      <c r="DX262" s="79"/>
      <c r="DY262" s="79"/>
      <c r="DZ262" s="79"/>
      <c r="EA262" s="79"/>
      <c r="EB262" s="79"/>
      <c r="EC262" s="79"/>
      <c r="ED262" s="79"/>
      <c r="EE262" s="79"/>
      <c r="EF262" s="79"/>
      <c r="EG262" s="79"/>
      <c r="EH262" s="79"/>
      <c r="EI262" s="79"/>
      <c r="EJ262" s="79"/>
      <c r="EK262" s="79"/>
      <c r="EL262" s="79"/>
      <c r="EM262" s="79"/>
      <c r="EN262" s="79"/>
      <c r="EO262" s="79"/>
      <c r="EP262" s="79"/>
      <c r="EQ262" s="79"/>
      <c r="ER262" s="79"/>
      <c r="ES262" s="79"/>
      <c r="ET262" s="79"/>
      <c r="EU262" s="79"/>
      <c r="EV262" s="79"/>
      <c r="EW262" s="79"/>
      <c r="EX262" s="79"/>
      <c r="EY262" s="79"/>
      <c r="EZ262" s="79"/>
      <c r="FA262" s="79"/>
      <c r="FB262" s="79"/>
      <c r="FC262" s="79"/>
      <c r="FD262" s="79"/>
      <c r="FE262" s="79"/>
      <c r="FF262" s="79"/>
      <c r="FG262" s="79"/>
      <c r="FH262" s="79"/>
      <c r="FI262" s="79"/>
      <c r="FJ262" s="79"/>
      <c r="FK262" s="79"/>
      <c r="FL262" s="79"/>
      <c r="FM262" s="79"/>
      <c r="FN262" s="79"/>
      <c r="FO262" s="79"/>
      <c r="FP262" s="79"/>
      <c r="FQ262" s="79"/>
      <c r="FR262" s="79"/>
      <c r="FS262" s="79"/>
      <c r="FT262" s="79"/>
      <c r="FU262" s="79"/>
      <c r="FV262" s="79"/>
      <c r="FW262" s="79"/>
      <c r="FX262" s="79"/>
      <c r="FY262" s="79"/>
      <c r="FZ262" s="79"/>
      <c r="GA262" s="79"/>
      <c r="GB262" s="79"/>
      <c r="GC262" s="79"/>
      <c r="GD262" s="79"/>
      <c r="GE262" s="79"/>
      <c r="GF262" s="79"/>
      <c r="GG262" s="79"/>
      <c r="GH262" s="79"/>
      <c r="GI262" s="79"/>
      <c r="GJ262" s="79"/>
      <c r="GK262" s="79"/>
      <c r="GL262" s="79"/>
      <c r="GM262" s="79"/>
      <c r="GN262" s="79"/>
      <c r="GO262" s="79"/>
      <c r="GP262" s="79"/>
      <c r="GQ262" s="79"/>
      <c r="GR262" s="79"/>
      <c r="GS262" s="79"/>
      <c r="GT262" s="79"/>
      <c r="GU262" s="79"/>
      <c r="GV262" s="79"/>
      <c r="GW262" s="79"/>
      <c r="GX262" s="79"/>
      <c r="GY262" s="79"/>
      <c r="GZ262" s="79"/>
      <c r="HA262" s="79"/>
      <c r="HB262" s="79"/>
      <c r="HC262" s="79"/>
      <c r="HD262" s="79"/>
      <c r="HE262" s="79"/>
      <c r="HF262" s="79"/>
      <c r="HG262" s="79"/>
      <c r="HH262" s="79"/>
      <c r="HI262" s="79"/>
      <c r="HJ262" s="79"/>
      <c r="HK262" s="79"/>
      <c r="HL262" s="79"/>
      <c r="HM262" s="79"/>
      <c r="HN262" s="79"/>
      <c r="HO262" s="79"/>
      <c r="HP262" s="79"/>
      <c r="HQ262" s="79"/>
      <c r="HR262" s="79"/>
      <c r="HS262" s="79"/>
      <c r="HT262" s="79"/>
      <c r="HU262" s="79"/>
      <c r="HV262" s="79"/>
      <c r="HW262" s="79"/>
      <c r="HX262" s="79"/>
      <c r="HY262" s="79"/>
      <c r="HZ262" s="79"/>
      <c r="IA262" s="79"/>
      <c r="IB262" s="79"/>
      <c r="IC262" s="79"/>
      <c r="ID262" s="79"/>
      <c r="IE262" s="79"/>
      <c r="IF262" s="79"/>
      <c r="IG262" s="79"/>
      <c r="IH262" s="79"/>
      <c r="II262" s="79"/>
      <c r="IJ262" s="79"/>
      <c r="IK262" s="79"/>
      <c r="IL262" s="79"/>
      <c r="IM262" s="79"/>
      <c r="IN262" s="79"/>
      <c r="IO262" s="79"/>
      <c r="IP262" s="79"/>
      <c r="IQ262" s="79"/>
      <c r="IR262" s="79"/>
      <c r="IS262" s="79"/>
      <c r="IT262" s="79"/>
      <c r="IU262" s="79"/>
      <c r="IV262" s="79"/>
    </row>
    <row r="263" spans="1:256" s="211" customFormat="1" ht="12.75" customHeight="1">
      <c r="A263" s="182">
        <v>4.1</v>
      </c>
      <c r="B263" s="179" t="s">
        <v>232</v>
      </c>
      <c r="C263" s="183">
        <v>10.68</v>
      </c>
      <c r="D263" s="184" t="s">
        <v>13</v>
      </c>
      <c r="E263" s="322"/>
      <c r="F263" s="323">
        <f t="shared" si="10"/>
        <v>0</v>
      </c>
      <c r="G263" s="190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79"/>
      <c r="BR263" s="79"/>
      <c r="BS263" s="79"/>
      <c r="BT263" s="79"/>
      <c r="BU263" s="79"/>
      <c r="BV263" s="79"/>
      <c r="BW263" s="79"/>
      <c r="BX263" s="79"/>
      <c r="BY263" s="79"/>
      <c r="BZ263" s="79"/>
      <c r="CA263" s="79"/>
      <c r="CB263" s="79"/>
      <c r="CC263" s="79"/>
      <c r="CD263" s="79"/>
      <c r="CE263" s="79"/>
      <c r="CF263" s="79"/>
      <c r="CG263" s="79"/>
      <c r="CH263" s="79"/>
      <c r="CI263" s="79"/>
      <c r="CJ263" s="79"/>
      <c r="CK263" s="79"/>
      <c r="CL263" s="79"/>
      <c r="CM263" s="79"/>
      <c r="CN263" s="79"/>
      <c r="CO263" s="79"/>
      <c r="CP263" s="79"/>
      <c r="CQ263" s="79"/>
      <c r="CR263" s="79"/>
      <c r="CS263" s="79"/>
      <c r="CT263" s="79"/>
      <c r="CU263" s="79"/>
      <c r="CV263" s="79"/>
      <c r="CW263" s="79"/>
      <c r="CX263" s="79"/>
      <c r="CY263" s="79"/>
      <c r="CZ263" s="79"/>
      <c r="DA263" s="79"/>
      <c r="DB263" s="79"/>
      <c r="DC263" s="79"/>
      <c r="DD263" s="79"/>
      <c r="DE263" s="79"/>
      <c r="DF263" s="79"/>
      <c r="DG263" s="79"/>
      <c r="DH263" s="79"/>
      <c r="DI263" s="79"/>
      <c r="DJ263" s="79"/>
      <c r="DK263" s="79"/>
      <c r="DL263" s="79"/>
      <c r="DM263" s="79"/>
      <c r="DN263" s="79"/>
      <c r="DO263" s="79"/>
      <c r="DP263" s="79"/>
      <c r="DQ263" s="79"/>
      <c r="DR263" s="79"/>
      <c r="DS263" s="79"/>
      <c r="DT263" s="79"/>
      <c r="DU263" s="79"/>
      <c r="DV263" s="79"/>
      <c r="DW263" s="79"/>
      <c r="DX263" s="79"/>
      <c r="DY263" s="79"/>
      <c r="DZ263" s="79"/>
      <c r="EA263" s="79"/>
      <c r="EB263" s="79"/>
      <c r="EC263" s="79"/>
      <c r="ED263" s="79"/>
      <c r="EE263" s="79"/>
      <c r="EF263" s="79"/>
      <c r="EG263" s="79"/>
      <c r="EH263" s="79"/>
      <c r="EI263" s="79"/>
      <c r="EJ263" s="79"/>
      <c r="EK263" s="79"/>
      <c r="EL263" s="79"/>
      <c r="EM263" s="79"/>
      <c r="EN263" s="79"/>
      <c r="EO263" s="79"/>
      <c r="EP263" s="79"/>
      <c r="EQ263" s="79"/>
      <c r="ER263" s="79"/>
      <c r="ES263" s="79"/>
      <c r="ET263" s="79"/>
      <c r="EU263" s="79"/>
      <c r="EV263" s="79"/>
      <c r="EW263" s="79"/>
      <c r="EX263" s="79"/>
      <c r="EY263" s="79"/>
      <c r="EZ263" s="79"/>
      <c r="FA263" s="79"/>
      <c r="FB263" s="79"/>
      <c r="FC263" s="79"/>
      <c r="FD263" s="79"/>
      <c r="FE263" s="79"/>
      <c r="FF263" s="79"/>
      <c r="FG263" s="79"/>
      <c r="FH263" s="79"/>
      <c r="FI263" s="79"/>
      <c r="FJ263" s="79"/>
      <c r="FK263" s="79"/>
      <c r="FL263" s="79"/>
      <c r="FM263" s="79"/>
      <c r="FN263" s="79"/>
      <c r="FO263" s="79"/>
      <c r="FP263" s="79"/>
      <c r="FQ263" s="79"/>
      <c r="FR263" s="79"/>
      <c r="FS263" s="79"/>
      <c r="FT263" s="79"/>
      <c r="FU263" s="79"/>
      <c r="FV263" s="79"/>
      <c r="FW263" s="79"/>
      <c r="FX263" s="79"/>
      <c r="FY263" s="79"/>
      <c r="FZ263" s="79"/>
      <c r="GA263" s="79"/>
      <c r="GB263" s="79"/>
      <c r="GC263" s="79"/>
      <c r="GD263" s="79"/>
      <c r="GE263" s="79"/>
      <c r="GF263" s="79"/>
      <c r="GG263" s="79"/>
      <c r="GH263" s="79"/>
      <c r="GI263" s="79"/>
      <c r="GJ263" s="79"/>
      <c r="GK263" s="79"/>
      <c r="GL263" s="79"/>
      <c r="GM263" s="79"/>
      <c r="GN263" s="79"/>
      <c r="GO263" s="79"/>
      <c r="GP263" s="79"/>
      <c r="GQ263" s="79"/>
      <c r="GR263" s="79"/>
      <c r="GS263" s="79"/>
      <c r="GT263" s="79"/>
      <c r="GU263" s="79"/>
      <c r="GV263" s="79"/>
      <c r="GW263" s="79"/>
      <c r="GX263" s="79"/>
      <c r="GY263" s="79"/>
      <c r="GZ263" s="79"/>
      <c r="HA263" s="79"/>
      <c r="HB263" s="79"/>
      <c r="HC263" s="79"/>
      <c r="HD263" s="79"/>
      <c r="HE263" s="79"/>
      <c r="HF263" s="79"/>
      <c r="HG263" s="79"/>
      <c r="HH263" s="79"/>
      <c r="HI263" s="79"/>
      <c r="HJ263" s="79"/>
      <c r="HK263" s="79"/>
      <c r="HL263" s="79"/>
      <c r="HM263" s="79"/>
      <c r="HN263" s="79"/>
      <c r="HO263" s="79"/>
      <c r="HP263" s="79"/>
      <c r="HQ263" s="79"/>
      <c r="HR263" s="79"/>
      <c r="HS263" s="79"/>
      <c r="HT263" s="79"/>
      <c r="HU263" s="79"/>
      <c r="HV263" s="79"/>
      <c r="HW263" s="79"/>
      <c r="HX263" s="79"/>
      <c r="HY263" s="79"/>
      <c r="HZ263" s="79"/>
      <c r="IA263" s="79"/>
      <c r="IB263" s="79"/>
      <c r="IC263" s="79"/>
      <c r="ID263" s="79"/>
      <c r="IE263" s="79"/>
      <c r="IF263" s="79"/>
      <c r="IG263" s="79"/>
      <c r="IH263" s="79"/>
      <c r="II263" s="79"/>
      <c r="IJ263" s="79"/>
      <c r="IK263" s="79"/>
      <c r="IL263" s="79"/>
      <c r="IM263" s="79"/>
      <c r="IN263" s="79"/>
      <c r="IO263" s="79"/>
      <c r="IP263" s="79"/>
      <c r="IQ263" s="79"/>
      <c r="IR263" s="79"/>
      <c r="IS263" s="79"/>
      <c r="IT263" s="79"/>
      <c r="IU263" s="79"/>
      <c r="IV263" s="79"/>
    </row>
    <row r="264" spans="1:256" s="211" customFormat="1" ht="25.5">
      <c r="A264" s="182">
        <v>4.11</v>
      </c>
      <c r="B264" s="117" t="s">
        <v>292</v>
      </c>
      <c r="C264" s="183">
        <v>29.38</v>
      </c>
      <c r="D264" s="184" t="s">
        <v>2</v>
      </c>
      <c r="E264" s="322"/>
      <c r="F264" s="323">
        <f t="shared" si="10"/>
        <v>0</v>
      </c>
      <c r="G264" s="190"/>
      <c r="I264" s="79"/>
      <c r="J264" s="232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/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/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E264" s="79"/>
      <c r="DF264" s="79"/>
      <c r="DG264" s="79"/>
      <c r="DH264" s="79"/>
      <c r="DI264" s="79"/>
      <c r="DJ264" s="79"/>
      <c r="DK264" s="79"/>
      <c r="DL264" s="79"/>
      <c r="DM264" s="79"/>
      <c r="DN264" s="79"/>
      <c r="DO264" s="79"/>
      <c r="DP264" s="79"/>
      <c r="DQ264" s="79"/>
      <c r="DR264" s="79"/>
      <c r="DS264" s="79"/>
      <c r="DT264" s="79"/>
      <c r="DU264" s="79"/>
      <c r="DV264" s="79"/>
      <c r="DW264" s="79"/>
      <c r="DX264" s="79"/>
      <c r="DY264" s="79"/>
      <c r="DZ264" s="79"/>
      <c r="EA264" s="79"/>
      <c r="EB264" s="79"/>
      <c r="EC264" s="79"/>
      <c r="ED264" s="79"/>
      <c r="EE264" s="79"/>
      <c r="EF264" s="79"/>
      <c r="EG264" s="79"/>
      <c r="EH264" s="79"/>
      <c r="EI264" s="79"/>
      <c r="EJ264" s="79"/>
      <c r="EK264" s="79"/>
      <c r="EL264" s="79"/>
      <c r="EM264" s="79"/>
      <c r="EN264" s="79"/>
      <c r="EO264" s="79"/>
      <c r="EP264" s="79"/>
      <c r="EQ264" s="79"/>
      <c r="ER264" s="79"/>
      <c r="ES264" s="79"/>
      <c r="ET264" s="79"/>
      <c r="EU264" s="79"/>
      <c r="EV264" s="79"/>
      <c r="EW264" s="79"/>
      <c r="EX264" s="79"/>
      <c r="EY264" s="79"/>
      <c r="EZ264" s="79"/>
      <c r="FA264" s="79"/>
      <c r="FB264" s="79"/>
      <c r="FC264" s="79"/>
      <c r="FD264" s="79"/>
      <c r="FE264" s="79"/>
      <c r="FF264" s="79"/>
      <c r="FG264" s="79"/>
      <c r="FH264" s="79"/>
      <c r="FI264" s="79"/>
      <c r="FJ264" s="79"/>
      <c r="FK264" s="79"/>
      <c r="FL264" s="79"/>
      <c r="FM264" s="79"/>
      <c r="FN264" s="79"/>
      <c r="FO264" s="79"/>
      <c r="FP264" s="79"/>
      <c r="FQ264" s="79"/>
      <c r="FR264" s="79"/>
      <c r="FS264" s="79"/>
      <c r="FT264" s="79"/>
      <c r="FU264" s="79"/>
      <c r="FV264" s="79"/>
      <c r="FW264" s="79"/>
      <c r="FX264" s="79"/>
      <c r="FY264" s="79"/>
      <c r="FZ264" s="79"/>
      <c r="GA264" s="79"/>
      <c r="GB264" s="79"/>
      <c r="GC264" s="79"/>
      <c r="GD264" s="79"/>
      <c r="GE264" s="79"/>
      <c r="GF264" s="79"/>
      <c r="GG264" s="79"/>
      <c r="GH264" s="79"/>
      <c r="GI264" s="79"/>
      <c r="GJ264" s="79"/>
      <c r="GK264" s="79"/>
      <c r="GL264" s="79"/>
      <c r="GM264" s="79"/>
      <c r="GN264" s="79"/>
      <c r="GO264" s="79"/>
      <c r="GP264" s="79"/>
      <c r="GQ264" s="79"/>
      <c r="GR264" s="79"/>
      <c r="GS264" s="79"/>
      <c r="GT264" s="79"/>
      <c r="GU264" s="79"/>
      <c r="GV264" s="79"/>
      <c r="GW264" s="79"/>
      <c r="GX264" s="79"/>
      <c r="GY264" s="79"/>
      <c r="GZ264" s="79"/>
      <c r="HA264" s="79"/>
      <c r="HB264" s="79"/>
      <c r="HC264" s="79"/>
      <c r="HD264" s="79"/>
      <c r="HE264" s="79"/>
      <c r="HF264" s="79"/>
      <c r="HG264" s="79"/>
      <c r="HH264" s="79"/>
      <c r="HI264" s="79"/>
      <c r="HJ264" s="79"/>
      <c r="HK264" s="79"/>
      <c r="HL264" s="79"/>
      <c r="HM264" s="79"/>
      <c r="HN264" s="79"/>
      <c r="HO264" s="79"/>
      <c r="HP264" s="79"/>
      <c r="HQ264" s="79"/>
      <c r="HR264" s="79"/>
      <c r="HS264" s="79"/>
      <c r="HT264" s="79"/>
      <c r="HU264" s="79"/>
      <c r="HV264" s="79"/>
      <c r="HW264" s="79"/>
      <c r="HX264" s="79"/>
      <c r="HY264" s="79"/>
      <c r="HZ264" s="79"/>
      <c r="IA264" s="79"/>
      <c r="IB264" s="79"/>
      <c r="IC264" s="79"/>
      <c r="ID264" s="79"/>
      <c r="IE264" s="79"/>
      <c r="IF264" s="79"/>
      <c r="IG264" s="79"/>
      <c r="IH264" s="79"/>
      <c r="II264" s="79"/>
      <c r="IJ264" s="79"/>
      <c r="IK264" s="79"/>
      <c r="IL264" s="79"/>
      <c r="IM264" s="79"/>
      <c r="IN264" s="79"/>
      <c r="IO264" s="79"/>
      <c r="IP264" s="79"/>
      <c r="IQ264" s="79"/>
      <c r="IR264" s="79"/>
      <c r="IS264" s="79"/>
      <c r="IT264" s="79"/>
      <c r="IU264" s="79"/>
      <c r="IV264" s="79"/>
    </row>
    <row r="265" spans="1:256" s="211" customFormat="1" ht="25.5">
      <c r="A265" s="182">
        <v>4.12</v>
      </c>
      <c r="B265" s="25" t="s">
        <v>141</v>
      </c>
      <c r="C265" s="183">
        <f>+C264*0.95</f>
        <v>27.910999999999998</v>
      </c>
      <c r="D265" s="184" t="s">
        <v>2</v>
      </c>
      <c r="E265" s="322"/>
      <c r="F265" s="323">
        <f t="shared" si="10"/>
        <v>0</v>
      </c>
      <c r="G265" s="190"/>
      <c r="I265" s="79"/>
      <c r="J265" s="232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/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/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  <c r="DE265" s="79"/>
      <c r="DF265" s="79"/>
      <c r="DG265" s="79"/>
      <c r="DH265" s="79"/>
      <c r="DI265" s="79"/>
      <c r="DJ265" s="79"/>
      <c r="DK265" s="79"/>
      <c r="DL265" s="79"/>
      <c r="DM265" s="79"/>
      <c r="DN265" s="79"/>
      <c r="DO265" s="79"/>
      <c r="DP265" s="79"/>
      <c r="DQ265" s="79"/>
      <c r="DR265" s="79"/>
      <c r="DS265" s="79"/>
      <c r="DT265" s="79"/>
      <c r="DU265" s="79"/>
      <c r="DV265" s="79"/>
      <c r="DW265" s="79"/>
      <c r="DX265" s="79"/>
      <c r="DY265" s="79"/>
      <c r="DZ265" s="79"/>
      <c r="EA265" s="79"/>
      <c r="EB265" s="79"/>
      <c r="EC265" s="79"/>
      <c r="ED265" s="79"/>
      <c r="EE265" s="79"/>
      <c r="EF265" s="79"/>
      <c r="EG265" s="79"/>
      <c r="EH265" s="79"/>
      <c r="EI265" s="79"/>
      <c r="EJ265" s="79"/>
      <c r="EK265" s="79"/>
      <c r="EL265" s="79"/>
      <c r="EM265" s="79"/>
      <c r="EN265" s="79"/>
      <c r="EO265" s="79"/>
      <c r="EP265" s="79"/>
      <c r="EQ265" s="79"/>
      <c r="ER265" s="79"/>
      <c r="ES265" s="79"/>
      <c r="ET265" s="79"/>
      <c r="EU265" s="79"/>
      <c r="EV265" s="79"/>
      <c r="EW265" s="79"/>
      <c r="EX265" s="79"/>
      <c r="EY265" s="79"/>
      <c r="EZ265" s="79"/>
      <c r="FA265" s="79"/>
      <c r="FB265" s="79"/>
      <c r="FC265" s="79"/>
      <c r="FD265" s="79"/>
      <c r="FE265" s="79"/>
      <c r="FF265" s="79"/>
      <c r="FG265" s="79"/>
      <c r="FH265" s="79"/>
      <c r="FI265" s="79"/>
      <c r="FJ265" s="79"/>
      <c r="FK265" s="79"/>
      <c r="FL265" s="79"/>
      <c r="FM265" s="79"/>
      <c r="FN265" s="79"/>
      <c r="FO265" s="79"/>
      <c r="FP265" s="79"/>
      <c r="FQ265" s="79"/>
      <c r="FR265" s="79"/>
      <c r="FS265" s="79"/>
      <c r="FT265" s="79"/>
      <c r="FU265" s="79"/>
      <c r="FV265" s="79"/>
      <c r="FW265" s="79"/>
      <c r="FX265" s="79"/>
      <c r="FY265" s="79"/>
      <c r="FZ265" s="79"/>
      <c r="GA265" s="79"/>
      <c r="GB265" s="79"/>
      <c r="GC265" s="79"/>
      <c r="GD265" s="79"/>
      <c r="GE265" s="79"/>
      <c r="GF265" s="79"/>
      <c r="GG265" s="79"/>
      <c r="GH265" s="79"/>
      <c r="GI265" s="79"/>
      <c r="GJ265" s="79"/>
      <c r="GK265" s="79"/>
      <c r="GL265" s="79"/>
      <c r="GM265" s="79"/>
      <c r="GN265" s="79"/>
      <c r="GO265" s="79"/>
      <c r="GP265" s="79"/>
      <c r="GQ265" s="79"/>
      <c r="GR265" s="79"/>
      <c r="GS265" s="79"/>
      <c r="GT265" s="79"/>
      <c r="GU265" s="79"/>
      <c r="GV265" s="79"/>
      <c r="GW265" s="79"/>
      <c r="GX265" s="79"/>
      <c r="GY265" s="79"/>
      <c r="GZ265" s="79"/>
      <c r="HA265" s="79"/>
      <c r="HB265" s="79"/>
      <c r="HC265" s="79"/>
      <c r="HD265" s="79"/>
      <c r="HE265" s="79"/>
      <c r="HF265" s="79"/>
      <c r="HG265" s="79"/>
      <c r="HH265" s="79"/>
      <c r="HI265" s="79"/>
      <c r="HJ265" s="79"/>
      <c r="HK265" s="79"/>
      <c r="HL265" s="79"/>
      <c r="HM265" s="79"/>
      <c r="HN265" s="79"/>
      <c r="HO265" s="79"/>
      <c r="HP265" s="79"/>
      <c r="HQ265" s="79"/>
      <c r="HR265" s="79"/>
      <c r="HS265" s="79"/>
      <c r="HT265" s="79"/>
      <c r="HU265" s="79"/>
      <c r="HV265" s="79"/>
      <c r="HW265" s="79"/>
      <c r="HX265" s="79"/>
      <c r="HY265" s="79"/>
      <c r="HZ265" s="79"/>
      <c r="IA265" s="79"/>
      <c r="IB265" s="79"/>
      <c r="IC265" s="79"/>
      <c r="ID265" s="79"/>
      <c r="IE265" s="79"/>
      <c r="IF265" s="79"/>
      <c r="IG265" s="79"/>
      <c r="IH265" s="79"/>
      <c r="II265" s="79"/>
      <c r="IJ265" s="79"/>
      <c r="IK265" s="79"/>
      <c r="IL265" s="79"/>
      <c r="IM265" s="79"/>
      <c r="IN265" s="79"/>
      <c r="IO265" s="79"/>
      <c r="IP265" s="79"/>
      <c r="IQ265" s="79"/>
      <c r="IR265" s="79"/>
      <c r="IS265" s="79"/>
      <c r="IT265" s="79"/>
      <c r="IU265" s="79"/>
      <c r="IV265" s="79"/>
    </row>
    <row r="266" spans="1:256" s="211" customFormat="1" ht="12.75" customHeight="1">
      <c r="A266" s="180"/>
      <c r="B266" s="179"/>
      <c r="C266" s="183"/>
      <c r="D266" s="184"/>
      <c r="E266" s="322"/>
      <c r="F266" s="323">
        <f t="shared" si="10"/>
        <v>0</v>
      </c>
      <c r="G266" s="190"/>
      <c r="I266" s="233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/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79"/>
      <c r="CQ266" s="79"/>
      <c r="CR266" s="79"/>
      <c r="CS266" s="79"/>
      <c r="CT266" s="79"/>
      <c r="CU266" s="79"/>
      <c r="CV266" s="79"/>
      <c r="CW266" s="79"/>
      <c r="CX266" s="79"/>
      <c r="CY266" s="79"/>
      <c r="CZ266" s="79"/>
      <c r="DA266" s="79"/>
      <c r="DB266" s="79"/>
      <c r="DC266" s="79"/>
      <c r="DD266" s="79"/>
      <c r="DE266" s="79"/>
      <c r="DF266" s="79"/>
      <c r="DG266" s="79"/>
      <c r="DH266" s="79"/>
      <c r="DI266" s="79"/>
      <c r="DJ266" s="79"/>
      <c r="DK266" s="79"/>
      <c r="DL266" s="79"/>
      <c r="DM266" s="79"/>
      <c r="DN266" s="79"/>
      <c r="DO266" s="79"/>
      <c r="DP266" s="79"/>
      <c r="DQ266" s="79"/>
      <c r="DR266" s="79"/>
      <c r="DS266" s="79"/>
      <c r="DT266" s="79"/>
      <c r="DU266" s="79"/>
      <c r="DV266" s="79"/>
      <c r="DW266" s="79"/>
      <c r="DX266" s="79"/>
      <c r="DY266" s="79"/>
      <c r="DZ266" s="79"/>
      <c r="EA266" s="79"/>
      <c r="EB266" s="79"/>
      <c r="EC266" s="79"/>
      <c r="ED266" s="79"/>
      <c r="EE266" s="79"/>
      <c r="EF266" s="79"/>
      <c r="EG266" s="79"/>
      <c r="EH266" s="79"/>
      <c r="EI266" s="79"/>
      <c r="EJ266" s="79"/>
      <c r="EK266" s="79"/>
      <c r="EL266" s="79"/>
      <c r="EM266" s="79"/>
      <c r="EN266" s="79"/>
      <c r="EO266" s="79"/>
      <c r="EP266" s="79"/>
      <c r="EQ266" s="79"/>
      <c r="ER266" s="79"/>
      <c r="ES266" s="79"/>
      <c r="ET266" s="79"/>
      <c r="EU266" s="79"/>
      <c r="EV266" s="79"/>
      <c r="EW266" s="79"/>
      <c r="EX266" s="79"/>
      <c r="EY266" s="79"/>
      <c r="EZ266" s="79"/>
      <c r="FA266" s="79"/>
      <c r="FB266" s="79"/>
      <c r="FC266" s="79"/>
      <c r="FD266" s="79"/>
      <c r="FE266" s="79"/>
      <c r="FF266" s="79"/>
      <c r="FG266" s="79"/>
      <c r="FH266" s="79"/>
      <c r="FI266" s="79"/>
      <c r="FJ266" s="79"/>
      <c r="FK266" s="79"/>
      <c r="FL266" s="79"/>
      <c r="FM266" s="79"/>
      <c r="FN266" s="79"/>
      <c r="FO266" s="79"/>
      <c r="FP266" s="79"/>
      <c r="FQ266" s="79"/>
      <c r="FR266" s="79"/>
      <c r="FS266" s="79"/>
      <c r="FT266" s="79"/>
      <c r="FU266" s="79"/>
      <c r="FV266" s="79"/>
      <c r="FW266" s="79"/>
      <c r="FX266" s="79"/>
      <c r="FY266" s="79"/>
      <c r="FZ266" s="79"/>
      <c r="GA266" s="79"/>
      <c r="GB266" s="79"/>
      <c r="GC266" s="79"/>
      <c r="GD266" s="79"/>
      <c r="GE266" s="79"/>
      <c r="GF266" s="79"/>
      <c r="GG266" s="79"/>
      <c r="GH266" s="79"/>
      <c r="GI266" s="79"/>
      <c r="GJ266" s="79"/>
      <c r="GK266" s="79"/>
      <c r="GL266" s="79"/>
      <c r="GM266" s="79"/>
      <c r="GN266" s="79"/>
      <c r="GO266" s="79"/>
      <c r="GP266" s="79"/>
      <c r="GQ266" s="79"/>
      <c r="GR266" s="79"/>
      <c r="GS266" s="79"/>
      <c r="GT266" s="79"/>
      <c r="GU266" s="79"/>
      <c r="GV266" s="79"/>
      <c r="GW266" s="79"/>
      <c r="GX266" s="79"/>
      <c r="GY266" s="79"/>
      <c r="GZ266" s="79"/>
      <c r="HA266" s="79"/>
      <c r="HB266" s="79"/>
      <c r="HC266" s="79"/>
      <c r="HD266" s="79"/>
      <c r="HE266" s="79"/>
      <c r="HF266" s="79"/>
      <c r="HG266" s="79"/>
      <c r="HH266" s="79"/>
      <c r="HI266" s="79"/>
      <c r="HJ266" s="79"/>
      <c r="HK266" s="79"/>
      <c r="HL266" s="79"/>
      <c r="HM266" s="79"/>
      <c r="HN266" s="79"/>
      <c r="HO266" s="79"/>
      <c r="HP266" s="79"/>
      <c r="HQ266" s="79"/>
      <c r="HR266" s="79"/>
      <c r="HS266" s="79"/>
      <c r="HT266" s="79"/>
      <c r="HU266" s="79"/>
      <c r="HV266" s="79"/>
      <c r="HW266" s="79"/>
      <c r="HX266" s="79"/>
      <c r="HY266" s="79"/>
      <c r="HZ266" s="79"/>
      <c r="IA266" s="79"/>
      <c r="IB266" s="79"/>
      <c r="IC266" s="79"/>
      <c r="ID266" s="79"/>
      <c r="IE266" s="79"/>
      <c r="IF266" s="79"/>
      <c r="IG266" s="79"/>
      <c r="IH266" s="79"/>
      <c r="II266" s="79"/>
      <c r="IJ266" s="79"/>
      <c r="IK266" s="79"/>
      <c r="IL266" s="79"/>
      <c r="IM266" s="79"/>
      <c r="IN266" s="79"/>
      <c r="IO266" s="79"/>
      <c r="IP266" s="79"/>
      <c r="IQ266" s="79"/>
      <c r="IR266" s="79"/>
      <c r="IS266" s="79"/>
      <c r="IT266" s="79"/>
      <c r="IU266" s="79"/>
      <c r="IV266" s="79"/>
    </row>
    <row r="267" spans="1:256" s="211" customFormat="1" ht="12.75" customHeight="1">
      <c r="A267" s="180">
        <v>5</v>
      </c>
      <c r="B267" s="178" t="s">
        <v>254</v>
      </c>
      <c r="C267" s="183"/>
      <c r="D267" s="184"/>
      <c r="E267" s="322"/>
      <c r="F267" s="323">
        <f t="shared" si="10"/>
        <v>0</v>
      </c>
      <c r="G267" s="190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/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/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  <c r="DE267" s="79"/>
      <c r="DF267" s="79"/>
      <c r="DG267" s="79"/>
      <c r="DH267" s="79"/>
      <c r="DI267" s="79"/>
      <c r="DJ267" s="79"/>
      <c r="DK267" s="79"/>
      <c r="DL267" s="79"/>
      <c r="DM267" s="79"/>
      <c r="DN267" s="79"/>
      <c r="DO267" s="79"/>
      <c r="DP267" s="79"/>
      <c r="DQ267" s="79"/>
      <c r="DR267" s="79"/>
      <c r="DS267" s="79"/>
      <c r="DT267" s="79"/>
      <c r="DU267" s="79"/>
      <c r="DV267" s="79"/>
      <c r="DW267" s="79"/>
      <c r="DX267" s="79"/>
      <c r="DY267" s="79"/>
      <c r="DZ267" s="79"/>
      <c r="EA267" s="79"/>
      <c r="EB267" s="79"/>
      <c r="EC267" s="79"/>
      <c r="ED267" s="79"/>
      <c r="EE267" s="79"/>
      <c r="EF267" s="79"/>
      <c r="EG267" s="79"/>
      <c r="EH267" s="79"/>
      <c r="EI267" s="79"/>
      <c r="EJ267" s="79"/>
      <c r="EK267" s="79"/>
      <c r="EL267" s="79"/>
      <c r="EM267" s="79"/>
      <c r="EN267" s="79"/>
      <c r="EO267" s="79"/>
      <c r="EP267" s="79"/>
      <c r="EQ267" s="79"/>
      <c r="ER267" s="79"/>
      <c r="ES267" s="79"/>
      <c r="ET267" s="79"/>
      <c r="EU267" s="79"/>
      <c r="EV267" s="79"/>
      <c r="EW267" s="79"/>
      <c r="EX267" s="79"/>
      <c r="EY267" s="79"/>
      <c r="EZ267" s="79"/>
      <c r="FA267" s="79"/>
      <c r="FB267" s="79"/>
      <c r="FC267" s="79"/>
      <c r="FD267" s="79"/>
      <c r="FE267" s="79"/>
      <c r="FF267" s="79"/>
      <c r="FG267" s="79"/>
      <c r="FH267" s="79"/>
      <c r="FI267" s="79"/>
      <c r="FJ267" s="79"/>
      <c r="FK267" s="79"/>
      <c r="FL267" s="79"/>
      <c r="FM267" s="79"/>
      <c r="FN267" s="79"/>
      <c r="FO267" s="79"/>
      <c r="FP267" s="79"/>
      <c r="FQ267" s="79"/>
      <c r="FR267" s="79"/>
      <c r="FS267" s="79"/>
      <c r="FT267" s="79"/>
      <c r="FU267" s="79"/>
      <c r="FV267" s="79"/>
      <c r="FW267" s="79"/>
      <c r="FX267" s="79"/>
      <c r="FY267" s="79"/>
      <c r="FZ267" s="79"/>
      <c r="GA267" s="79"/>
      <c r="GB267" s="79"/>
      <c r="GC267" s="79"/>
      <c r="GD267" s="79"/>
      <c r="GE267" s="79"/>
      <c r="GF267" s="79"/>
      <c r="GG267" s="79"/>
      <c r="GH267" s="79"/>
      <c r="GI267" s="79"/>
      <c r="GJ267" s="79"/>
      <c r="GK267" s="79"/>
      <c r="GL267" s="79"/>
      <c r="GM267" s="79"/>
      <c r="GN267" s="79"/>
      <c r="GO267" s="79"/>
      <c r="GP267" s="79"/>
      <c r="GQ267" s="79"/>
      <c r="GR267" s="79"/>
      <c r="GS267" s="79"/>
      <c r="GT267" s="79"/>
      <c r="GU267" s="79"/>
      <c r="GV267" s="79"/>
      <c r="GW267" s="79"/>
      <c r="GX267" s="79"/>
      <c r="GY267" s="79"/>
      <c r="GZ267" s="79"/>
      <c r="HA267" s="79"/>
      <c r="HB267" s="79"/>
      <c r="HC267" s="79"/>
      <c r="HD267" s="79"/>
      <c r="HE267" s="79"/>
      <c r="HF267" s="79"/>
      <c r="HG267" s="79"/>
      <c r="HH267" s="79"/>
      <c r="HI267" s="79"/>
      <c r="HJ267" s="79"/>
      <c r="HK267" s="79"/>
      <c r="HL267" s="79"/>
      <c r="HM267" s="79"/>
      <c r="HN267" s="79"/>
      <c r="HO267" s="79"/>
      <c r="HP267" s="79"/>
      <c r="HQ267" s="79"/>
      <c r="HR267" s="79"/>
      <c r="HS267" s="79"/>
      <c r="HT267" s="79"/>
      <c r="HU267" s="79"/>
      <c r="HV267" s="79"/>
      <c r="HW267" s="79"/>
      <c r="HX267" s="79"/>
      <c r="HY267" s="79"/>
      <c r="HZ267" s="79"/>
      <c r="IA267" s="79"/>
      <c r="IB267" s="79"/>
      <c r="IC267" s="79"/>
      <c r="ID267" s="79"/>
      <c r="IE267" s="79"/>
      <c r="IF267" s="79"/>
      <c r="IG267" s="79"/>
      <c r="IH267" s="79"/>
      <c r="II267" s="79"/>
      <c r="IJ267" s="79"/>
      <c r="IK267" s="79"/>
      <c r="IL267" s="79"/>
      <c r="IM267" s="79"/>
      <c r="IN267" s="79"/>
      <c r="IO267" s="79"/>
      <c r="IP267" s="79"/>
      <c r="IQ267" s="79"/>
      <c r="IR267" s="79"/>
      <c r="IS267" s="79"/>
      <c r="IT267" s="79"/>
      <c r="IU267" s="79"/>
      <c r="IV267" s="79"/>
    </row>
    <row r="268" spans="1:256" s="211" customFormat="1" ht="12.75" customHeight="1">
      <c r="A268" s="181">
        <v>5.1</v>
      </c>
      <c r="B268" s="179" t="s">
        <v>314</v>
      </c>
      <c r="C268" s="183">
        <v>1</v>
      </c>
      <c r="D268" s="184" t="s">
        <v>3</v>
      </c>
      <c r="E268" s="322"/>
      <c r="F268" s="323">
        <f t="shared" si="10"/>
        <v>0</v>
      </c>
      <c r="G268" s="190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/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  <c r="DE268" s="79"/>
      <c r="DF268" s="79"/>
      <c r="DG268" s="79"/>
      <c r="DH268" s="79"/>
      <c r="DI268" s="79"/>
      <c r="DJ268" s="79"/>
      <c r="DK268" s="79"/>
      <c r="DL268" s="79"/>
      <c r="DM268" s="79"/>
      <c r="DN268" s="79"/>
      <c r="DO268" s="79"/>
      <c r="DP268" s="79"/>
      <c r="DQ268" s="79"/>
      <c r="DR268" s="79"/>
      <c r="DS268" s="79"/>
      <c r="DT268" s="79"/>
      <c r="DU268" s="79"/>
      <c r="DV268" s="79"/>
      <c r="DW268" s="79"/>
      <c r="DX268" s="79"/>
      <c r="DY268" s="79"/>
      <c r="DZ268" s="79"/>
      <c r="EA268" s="79"/>
      <c r="EB268" s="79"/>
      <c r="EC268" s="79"/>
      <c r="ED268" s="79"/>
      <c r="EE268" s="79"/>
      <c r="EF268" s="79"/>
      <c r="EG268" s="79"/>
      <c r="EH268" s="79"/>
      <c r="EI268" s="79"/>
      <c r="EJ268" s="79"/>
      <c r="EK268" s="79"/>
      <c r="EL268" s="79"/>
      <c r="EM268" s="79"/>
      <c r="EN268" s="79"/>
      <c r="EO268" s="79"/>
      <c r="EP268" s="79"/>
      <c r="EQ268" s="79"/>
      <c r="ER268" s="79"/>
      <c r="ES268" s="79"/>
      <c r="ET268" s="79"/>
      <c r="EU268" s="79"/>
      <c r="EV268" s="79"/>
      <c r="EW268" s="79"/>
      <c r="EX268" s="79"/>
      <c r="EY268" s="79"/>
      <c r="EZ268" s="79"/>
      <c r="FA268" s="79"/>
      <c r="FB268" s="79"/>
      <c r="FC268" s="79"/>
      <c r="FD268" s="79"/>
      <c r="FE268" s="79"/>
      <c r="FF268" s="79"/>
      <c r="FG268" s="79"/>
      <c r="FH268" s="79"/>
      <c r="FI268" s="79"/>
      <c r="FJ268" s="79"/>
      <c r="FK268" s="79"/>
      <c r="FL268" s="79"/>
      <c r="FM268" s="79"/>
      <c r="FN268" s="79"/>
      <c r="FO268" s="79"/>
      <c r="FP268" s="79"/>
      <c r="FQ268" s="79"/>
      <c r="FR268" s="79"/>
      <c r="FS268" s="79"/>
      <c r="FT268" s="79"/>
      <c r="FU268" s="79"/>
      <c r="FV268" s="79"/>
      <c r="FW268" s="79"/>
      <c r="FX268" s="79"/>
      <c r="FY268" s="79"/>
      <c r="FZ268" s="79"/>
      <c r="GA268" s="79"/>
      <c r="GB268" s="79"/>
      <c r="GC268" s="79"/>
      <c r="GD268" s="79"/>
      <c r="GE268" s="79"/>
      <c r="GF268" s="79"/>
      <c r="GG268" s="79"/>
      <c r="GH268" s="79"/>
      <c r="GI268" s="79"/>
      <c r="GJ268" s="79"/>
      <c r="GK268" s="79"/>
      <c r="GL268" s="79"/>
      <c r="GM268" s="79"/>
      <c r="GN268" s="79"/>
      <c r="GO268" s="79"/>
      <c r="GP268" s="79"/>
      <c r="GQ268" s="79"/>
      <c r="GR268" s="79"/>
      <c r="GS268" s="79"/>
      <c r="GT268" s="79"/>
      <c r="GU268" s="79"/>
      <c r="GV268" s="79"/>
      <c r="GW268" s="79"/>
      <c r="GX268" s="79"/>
      <c r="GY268" s="79"/>
      <c r="GZ268" s="79"/>
      <c r="HA268" s="79"/>
      <c r="HB268" s="79"/>
      <c r="HC268" s="79"/>
      <c r="HD268" s="79"/>
      <c r="HE268" s="79"/>
      <c r="HF268" s="79"/>
      <c r="HG268" s="79"/>
      <c r="HH268" s="79"/>
      <c r="HI268" s="79"/>
      <c r="HJ268" s="79"/>
      <c r="HK268" s="79"/>
      <c r="HL268" s="79"/>
      <c r="HM268" s="79"/>
      <c r="HN268" s="79"/>
      <c r="HO268" s="79"/>
      <c r="HP268" s="79"/>
      <c r="HQ268" s="79"/>
      <c r="HR268" s="79"/>
      <c r="HS268" s="79"/>
      <c r="HT268" s="79"/>
      <c r="HU268" s="79"/>
      <c r="HV268" s="79"/>
      <c r="HW268" s="79"/>
      <c r="HX268" s="79"/>
      <c r="HY268" s="79"/>
      <c r="HZ268" s="79"/>
      <c r="IA268" s="79"/>
      <c r="IB268" s="79"/>
      <c r="IC268" s="79"/>
      <c r="ID268" s="79"/>
      <c r="IE268" s="79"/>
      <c r="IF268" s="79"/>
      <c r="IG268" s="79"/>
      <c r="IH268" s="79"/>
      <c r="II268" s="79"/>
      <c r="IJ268" s="79"/>
      <c r="IK268" s="79"/>
      <c r="IL268" s="79"/>
      <c r="IM268" s="79"/>
      <c r="IN268" s="79"/>
      <c r="IO268" s="79"/>
      <c r="IP268" s="79"/>
      <c r="IQ268" s="79"/>
      <c r="IR268" s="79"/>
      <c r="IS268" s="79"/>
      <c r="IT268" s="79"/>
      <c r="IU268" s="79"/>
      <c r="IV268" s="79"/>
    </row>
    <row r="269" spans="1:256" s="211" customFormat="1" ht="12.75" customHeight="1">
      <c r="A269" s="181">
        <v>5.2</v>
      </c>
      <c r="B269" s="179" t="s">
        <v>315</v>
      </c>
      <c r="C269" s="183">
        <v>2</v>
      </c>
      <c r="D269" s="184" t="s">
        <v>3</v>
      </c>
      <c r="E269" s="322"/>
      <c r="F269" s="323">
        <f t="shared" si="10"/>
        <v>0</v>
      </c>
      <c r="G269" s="190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/>
      <c r="CA269" s="79"/>
      <c r="CB269" s="79"/>
      <c r="CC269" s="79"/>
      <c r="CD269" s="79"/>
      <c r="CE269" s="79"/>
      <c r="CF269" s="79"/>
      <c r="CG269" s="79"/>
      <c r="CH269" s="79"/>
      <c r="CI269" s="79"/>
      <c r="CJ269" s="79"/>
      <c r="CK269" s="79"/>
      <c r="CL269" s="79"/>
      <c r="CM269" s="79"/>
      <c r="CN269" s="79"/>
      <c r="CO269" s="79"/>
      <c r="CP269" s="79"/>
      <c r="CQ269" s="79"/>
      <c r="CR269" s="79"/>
      <c r="CS269" s="79"/>
      <c r="CT269" s="79"/>
      <c r="CU269" s="79"/>
      <c r="CV269" s="79"/>
      <c r="CW269" s="79"/>
      <c r="CX269" s="79"/>
      <c r="CY269" s="79"/>
      <c r="CZ269" s="79"/>
      <c r="DA269" s="79"/>
      <c r="DB269" s="79"/>
      <c r="DC269" s="79"/>
      <c r="DD269" s="79"/>
      <c r="DE269" s="79"/>
      <c r="DF269" s="79"/>
      <c r="DG269" s="79"/>
      <c r="DH269" s="79"/>
      <c r="DI269" s="79"/>
      <c r="DJ269" s="79"/>
      <c r="DK269" s="79"/>
      <c r="DL269" s="79"/>
      <c r="DM269" s="79"/>
      <c r="DN269" s="79"/>
      <c r="DO269" s="79"/>
      <c r="DP269" s="79"/>
      <c r="DQ269" s="79"/>
      <c r="DR269" s="79"/>
      <c r="DS269" s="79"/>
      <c r="DT269" s="79"/>
      <c r="DU269" s="79"/>
      <c r="DV269" s="79"/>
      <c r="DW269" s="79"/>
      <c r="DX269" s="79"/>
      <c r="DY269" s="79"/>
      <c r="DZ269" s="79"/>
      <c r="EA269" s="79"/>
      <c r="EB269" s="79"/>
      <c r="EC269" s="79"/>
      <c r="ED269" s="79"/>
      <c r="EE269" s="79"/>
      <c r="EF269" s="79"/>
      <c r="EG269" s="79"/>
      <c r="EH269" s="79"/>
      <c r="EI269" s="79"/>
      <c r="EJ269" s="79"/>
      <c r="EK269" s="79"/>
      <c r="EL269" s="79"/>
      <c r="EM269" s="79"/>
      <c r="EN269" s="79"/>
      <c r="EO269" s="79"/>
      <c r="EP269" s="79"/>
      <c r="EQ269" s="79"/>
      <c r="ER269" s="79"/>
      <c r="ES269" s="79"/>
      <c r="ET269" s="79"/>
      <c r="EU269" s="79"/>
      <c r="EV269" s="79"/>
      <c r="EW269" s="79"/>
      <c r="EX269" s="79"/>
      <c r="EY269" s="79"/>
      <c r="EZ269" s="79"/>
      <c r="FA269" s="79"/>
      <c r="FB269" s="79"/>
      <c r="FC269" s="79"/>
      <c r="FD269" s="79"/>
      <c r="FE269" s="79"/>
      <c r="FF269" s="79"/>
      <c r="FG269" s="79"/>
      <c r="FH269" s="79"/>
      <c r="FI269" s="79"/>
      <c r="FJ269" s="79"/>
      <c r="FK269" s="79"/>
      <c r="FL269" s="79"/>
      <c r="FM269" s="79"/>
      <c r="FN269" s="79"/>
      <c r="FO269" s="79"/>
      <c r="FP269" s="79"/>
      <c r="FQ269" s="79"/>
      <c r="FR269" s="79"/>
      <c r="FS269" s="79"/>
      <c r="FT269" s="79"/>
      <c r="FU269" s="79"/>
      <c r="FV269" s="79"/>
      <c r="FW269" s="79"/>
      <c r="FX269" s="79"/>
      <c r="FY269" s="79"/>
      <c r="FZ269" s="79"/>
      <c r="GA269" s="79"/>
      <c r="GB269" s="79"/>
      <c r="GC269" s="79"/>
      <c r="GD269" s="79"/>
      <c r="GE269" s="79"/>
      <c r="GF269" s="79"/>
      <c r="GG269" s="79"/>
      <c r="GH269" s="79"/>
      <c r="GI269" s="79"/>
      <c r="GJ269" s="79"/>
      <c r="GK269" s="79"/>
      <c r="GL269" s="79"/>
      <c r="GM269" s="79"/>
      <c r="GN269" s="79"/>
      <c r="GO269" s="79"/>
      <c r="GP269" s="79"/>
      <c r="GQ269" s="79"/>
      <c r="GR269" s="79"/>
      <c r="GS269" s="79"/>
      <c r="GT269" s="79"/>
      <c r="GU269" s="79"/>
      <c r="GV269" s="79"/>
      <c r="GW269" s="79"/>
      <c r="GX269" s="79"/>
      <c r="GY269" s="79"/>
      <c r="GZ269" s="79"/>
      <c r="HA269" s="79"/>
      <c r="HB269" s="79"/>
      <c r="HC269" s="79"/>
      <c r="HD269" s="79"/>
      <c r="HE269" s="79"/>
      <c r="HF269" s="79"/>
      <c r="HG269" s="79"/>
      <c r="HH269" s="79"/>
      <c r="HI269" s="79"/>
      <c r="HJ269" s="79"/>
      <c r="HK269" s="79"/>
      <c r="HL269" s="79"/>
      <c r="HM269" s="79"/>
      <c r="HN269" s="79"/>
      <c r="HO269" s="79"/>
      <c r="HP269" s="79"/>
      <c r="HQ269" s="79"/>
      <c r="HR269" s="79"/>
      <c r="HS269" s="79"/>
      <c r="HT269" s="79"/>
      <c r="HU269" s="79"/>
      <c r="HV269" s="79"/>
      <c r="HW269" s="79"/>
      <c r="HX269" s="79"/>
      <c r="HY269" s="79"/>
      <c r="HZ269" s="79"/>
      <c r="IA269" s="79"/>
      <c r="IB269" s="79"/>
      <c r="IC269" s="79"/>
      <c r="ID269" s="79"/>
      <c r="IE269" s="79"/>
      <c r="IF269" s="79"/>
      <c r="IG269" s="79"/>
      <c r="IH269" s="79"/>
      <c r="II269" s="79"/>
      <c r="IJ269" s="79"/>
      <c r="IK269" s="79"/>
      <c r="IL269" s="79"/>
      <c r="IM269" s="79"/>
      <c r="IN269" s="79"/>
      <c r="IO269" s="79"/>
      <c r="IP269" s="79"/>
      <c r="IQ269" s="79"/>
      <c r="IR269" s="79"/>
      <c r="IS269" s="79"/>
      <c r="IT269" s="79"/>
      <c r="IU269" s="79"/>
      <c r="IV269" s="79"/>
    </row>
    <row r="270" spans="1:256" s="211" customFormat="1" ht="12.75" customHeight="1">
      <c r="A270" s="181">
        <v>5.3</v>
      </c>
      <c r="B270" s="179" t="s">
        <v>316</v>
      </c>
      <c r="C270" s="183">
        <v>2</v>
      </c>
      <c r="D270" s="184" t="s">
        <v>3</v>
      </c>
      <c r="E270" s="322"/>
      <c r="F270" s="323">
        <f t="shared" si="10"/>
        <v>0</v>
      </c>
      <c r="G270" s="190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  <c r="BT270" s="79"/>
      <c r="BU270" s="79"/>
      <c r="BV270" s="79"/>
      <c r="BW270" s="79"/>
      <c r="BX270" s="79"/>
      <c r="BY270" s="79"/>
      <c r="BZ270" s="79"/>
      <c r="CA270" s="79"/>
      <c r="CB270" s="79"/>
      <c r="CC270" s="79"/>
      <c r="CD270" s="79"/>
      <c r="CE270" s="79"/>
      <c r="CF270" s="79"/>
      <c r="CG270" s="79"/>
      <c r="CH270" s="79"/>
      <c r="CI270" s="79"/>
      <c r="CJ270" s="79"/>
      <c r="CK270" s="79"/>
      <c r="CL270" s="79"/>
      <c r="CM270" s="79"/>
      <c r="CN270" s="79"/>
      <c r="CO270" s="79"/>
      <c r="CP270" s="79"/>
      <c r="CQ270" s="79"/>
      <c r="CR270" s="79"/>
      <c r="CS270" s="79"/>
      <c r="CT270" s="79"/>
      <c r="CU270" s="79"/>
      <c r="CV270" s="79"/>
      <c r="CW270" s="79"/>
      <c r="CX270" s="79"/>
      <c r="CY270" s="79"/>
      <c r="CZ270" s="79"/>
      <c r="DA270" s="79"/>
      <c r="DB270" s="79"/>
      <c r="DC270" s="79"/>
      <c r="DD270" s="79"/>
      <c r="DE270" s="79"/>
      <c r="DF270" s="79"/>
      <c r="DG270" s="79"/>
      <c r="DH270" s="79"/>
      <c r="DI270" s="79"/>
      <c r="DJ270" s="79"/>
      <c r="DK270" s="79"/>
      <c r="DL270" s="79"/>
      <c r="DM270" s="79"/>
      <c r="DN270" s="79"/>
      <c r="DO270" s="79"/>
      <c r="DP270" s="79"/>
      <c r="DQ270" s="79"/>
      <c r="DR270" s="79"/>
      <c r="DS270" s="79"/>
      <c r="DT270" s="79"/>
      <c r="DU270" s="79"/>
      <c r="DV270" s="79"/>
      <c r="DW270" s="79"/>
      <c r="DX270" s="79"/>
      <c r="DY270" s="79"/>
      <c r="DZ270" s="79"/>
      <c r="EA270" s="79"/>
      <c r="EB270" s="79"/>
      <c r="EC270" s="79"/>
      <c r="ED270" s="79"/>
      <c r="EE270" s="79"/>
      <c r="EF270" s="79"/>
      <c r="EG270" s="79"/>
      <c r="EH270" s="79"/>
      <c r="EI270" s="79"/>
      <c r="EJ270" s="79"/>
      <c r="EK270" s="79"/>
      <c r="EL270" s="79"/>
      <c r="EM270" s="79"/>
      <c r="EN270" s="79"/>
      <c r="EO270" s="79"/>
      <c r="EP270" s="79"/>
      <c r="EQ270" s="79"/>
      <c r="ER270" s="79"/>
      <c r="ES270" s="79"/>
      <c r="ET270" s="79"/>
      <c r="EU270" s="79"/>
      <c r="EV270" s="79"/>
      <c r="EW270" s="79"/>
      <c r="EX270" s="79"/>
      <c r="EY270" s="79"/>
      <c r="EZ270" s="79"/>
      <c r="FA270" s="79"/>
      <c r="FB270" s="79"/>
      <c r="FC270" s="79"/>
      <c r="FD270" s="79"/>
      <c r="FE270" s="79"/>
      <c r="FF270" s="79"/>
      <c r="FG270" s="79"/>
      <c r="FH270" s="79"/>
      <c r="FI270" s="79"/>
      <c r="FJ270" s="79"/>
      <c r="FK270" s="79"/>
      <c r="FL270" s="79"/>
      <c r="FM270" s="79"/>
      <c r="FN270" s="79"/>
      <c r="FO270" s="79"/>
      <c r="FP270" s="79"/>
      <c r="FQ270" s="79"/>
      <c r="FR270" s="79"/>
      <c r="FS270" s="79"/>
      <c r="FT270" s="79"/>
      <c r="FU270" s="79"/>
      <c r="FV270" s="79"/>
      <c r="FW270" s="79"/>
      <c r="FX270" s="79"/>
      <c r="FY270" s="79"/>
      <c r="FZ270" s="79"/>
      <c r="GA270" s="79"/>
      <c r="GB270" s="79"/>
      <c r="GC270" s="79"/>
      <c r="GD270" s="79"/>
      <c r="GE270" s="79"/>
      <c r="GF270" s="79"/>
      <c r="GG270" s="79"/>
      <c r="GH270" s="79"/>
      <c r="GI270" s="79"/>
      <c r="GJ270" s="79"/>
      <c r="GK270" s="79"/>
      <c r="GL270" s="79"/>
      <c r="GM270" s="79"/>
      <c r="GN270" s="79"/>
      <c r="GO270" s="79"/>
      <c r="GP270" s="79"/>
      <c r="GQ270" s="79"/>
      <c r="GR270" s="79"/>
      <c r="GS270" s="79"/>
      <c r="GT270" s="79"/>
      <c r="GU270" s="79"/>
      <c r="GV270" s="79"/>
      <c r="GW270" s="79"/>
      <c r="GX270" s="79"/>
      <c r="GY270" s="79"/>
      <c r="GZ270" s="79"/>
      <c r="HA270" s="79"/>
      <c r="HB270" s="79"/>
      <c r="HC270" s="79"/>
      <c r="HD270" s="79"/>
      <c r="HE270" s="79"/>
      <c r="HF270" s="79"/>
      <c r="HG270" s="79"/>
      <c r="HH270" s="79"/>
      <c r="HI270" s="79"/>
      <c r="HJ270" s="79"/>
      <c r="HK270" s="79"/>
      <c r="HL270" s="79"/>
      <c r="HM270" s="79"/>
      <c r="HN270" s="79"/>
      <c r="HO270" s="79"/>
      <c r="HP270" s="79"/>
      <c r="HQ270" s="79"/>
      <c r="HR270" s="79"/>
      <c r="HS270" s="79"/>
      <c r="HT270" s="79"/>
      <c r="HU270" s="79"/>
      <c r="HV270" s="79"/>
      <c r="HW270" s="79"/>
      <c r="HX270" s="79"/>
      <c r="HY270" s="79"/>
      <c r="HZ270" s="79"/>
      <c r="IA270" s="79"/>
      <c r="IB270" s="79"/>
      <c r="IC270" s="79"/>
      <c r="ID270" s="79"/>
      <c r="IE270" s="79"/>
      <c r="IF270" s="79"/>
      <c r="IG270" s="79"/>
      <c r="IH270" s="79"/>
      <c r="II270" s="79"/>
      <c r="IJ270" s="79"/>
      <c r="IK270" s="79"/>
      <c r="IL270" s="79"/>
      <c r="IM270" s="79"/>
      <c r="IN270" s="79"/>
      <c r="IO270" s="79"/>
      <c r="IP270" s="79"/>
      <c r="IQ270" s="79"/>
      <c r="IR270" s="79"/>
      <c r="IS270" s="79"/>
      <c r="IT270" s="79"/>
      <c r="IU270" s="79"/>
      <c r="IV270" s="79"/>
    </row>
    <row r="271" spans="1:256" s="211" customFormat="1" ht="15" customHeight="1">
      <c r="A271" s="181">
        <v>5.4</v>
      </c>
      <c r="B271" s="179" t="s">
        <v>317</v>
      </c>
      <c r="C271" s="183">
        <v>2</v>
      </c>
      <c r="D271" s="184" t="s">
        <v>3</v>
      </c>
      <c r="E271" s="322"/>
      <c r="F271" s="323">
        <f t="shared" si="10"/>
        <v>0</v>
      </c>
      <c r="G271" s="190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  <c r="BU271" s="79"/>
      <c r="BV271" s="79"/>
      <c r="BW271" s="79"/>
      <c r="BX271" s="79"/>
      <c r="BY271" s="79"/>
      <c r="BZ271" s="79"/>
      <c r="CA271" s="79"/>
      <c r="CB271" s="79"/>
      <c r="CC271" s="79"/>
      <c r="CD271" s="79"/>
      <c r="CE271" s="79"/>
      <c r="CF271" s="79"/>
      <c r="CG271" s="79"/>
      <c r="CH271" s="79"/>
      <c r="CI271" s="79"/>
      <c r="CJ271" s="79"/>
      <c r="CK271" s="79"/>
      <c r="CL271" s="79"/>
      <c r="CM271" s="79"/>
      <c r="CN271" s="79"/>
      <c r="CO271" s="79"/>
      <c r="CP271" s="79"/>
      <c r="CQ271" s="79"/>
      <c r="CR271" s="79"/>
      <c r="CS271" s="79"/>
      <c r="CT271" s="79"/>
      <c r="CU271" s="79"/>
      <c r="CV271" s="79"/>
      <c r="CW271" s="79"/>
      <c r="CX271" s="79"/>
      <c r="CY271" s="79"/>
      <c r="CZ271" s="79"/>
      <c r="DA271" s="79"/>
      <c r="DB271" s="79"/>
      <c r="DC271" s="79"/>
      <c r="DD271" s="79"/>
      <c r="DE271" s="79"/>
      <c r="DF271" s="79"/>
      <c r="DG271" s="79"/>
      <c r="DH271" s="79"/>
      <c r="DI271" s="79"/>
      <c r="DJ271" s="79"/>
      <c r="DK271" s="79"/>
      <c r="DL271" s="79"/>
      <c r="DM271" s="79"/>
      <c r="DN271" s="79"/>
      <c r="DO271" s="79"/>
      <c r="DP271" s="79"/>
      <c r="DQ271" s="79"/>
      <c r="DR271" s="79"/>
      <c r="DS271" s="79"/>
      <c r="DT271" s="79"/>
      <c r="DU271" s="79"/>
      <c r="DV271" s="79"/>
      <c r="DW271" s="79"/>
      <c r="DX271" s="79"/>
      <c r="DY271" s="79"/>
      <c r="DZ271" s="79"/>
      <c r="EA271" s="79"/>
      <c r="EB271" s="79"/>
      <c r="EC271" s="79"/>
      <c r="ED271" s="79"/>
      <c r="EE271" s="79"/>
      <c r="EF271" s="79"/>
      <c r="EG271" s="79"/>
      <c r="EH271" s="79"/>
      <c r="EI271" s="79"/>
      <c r="EJ271" s="79"/>
      <c r="EK271" s="79"/>
      <c r="EL271" s="79"/>
      <c r="EM271" s="79"/>
      <c r="EN271" s="79"/>
      <c r="EO271" s="79"/>
      <c r="EP271" s="79"/>
      <c r="EQ271" s="79"/>
      <c r="ER271" s="79"/>
      <c r="ES271" s="79"/>
      <c r="ET271" s="79"/>
      <c r="EU271" s="79"/>
      <c r="EV271" s="79"/>
      <c r="EW271" s="79"/>
      <c r="EX271" s="79"/>
      <c r="EY271" s="79"/>
      <c r="EZ271" s="79"/>
      <c r="FA271" s="79"/>
      <c r="FB271" s="79"/>
      <c r="FC271" s="79"/>
      <c r="FD271" s="79"/>
      <c r="FE271" s="79"/>
      <c r="FF271" s="79"/>
      <c r="FG271" s="79"/>
      <c r="FH271" s="79"/>
      <c r="FI271" s="79"/>
      <c r="FJ271" s="79"/>
      <c r="FK271" s="79"/>
      <c r="FL271" s="79"/>
      <c r="FM271" s="79"/>
      <c r="FN271" s="79"/>
      <c r="FO271" s="79"/>
      <c r="FP271" s="79"/>
      <c r="FQ271" s="79"/>
      <c r="FR271" s="79"/>
      <c r="FS271" s="79"/>
      <c r="FT271" s="79"/>
      <c r="FU271" s="79"/>
      <c r="FV271" s="79"/>
      <c r="FW271" s="79"/>
      <c r="FX271" s="79"/>
      <c r="FY271" s="79"/>
      <c r="FZ271" s="79"/>
      <c r="GA271" s="79"/>
      <c r="GB271" s="79"/>
      <c r="GC271" s="79"/>
      <c r="GD271" s="79"/>
      <c r="GE271" s="79"/>
      <c r="GF271" s="79"/>
      <c r="GG271" s="79"/>
      <c r="GH271" s="79"/>
      <c r="GI271" s="79"/>
      <c r="GJ271" s="79"/>
      <c r="GK271" s="79"/>
      <c r="GL271" s="79"/>
      <c r="GM271" s="79"/>
      <c r="GN271" s="79"/>
      <c r="GO271" s="79"/>
      <c r="GP271" s="79"/>
      <c r="GQ271" s="79"/>
      <c r="GR271" s="79"/>
      <c r="GS271" s="79"/>
      <c r="GT271" s="79"/>
      <c r="GU271" s="79"/>
      <c r="GV271" s="79"/>
      <c r="GW271" s="79"/>
      <c r="GX271" s="79"/>
      <c r="GY271" s="79"/>
      <c r="GZ271" s="79"/>
      <c r="HA271" s="79"/>
      <c r="HB271" s="79"/>
      <c r="HC271" s="79"/>
      <c r="HD271" s="79"/>
      <c r="HE271" s="79"/>
      <c r="HF271" s="79"/>
      <c r="HG271" s="79"/>
      <c r="HH271" s="79"/>
      <c r="HI271" s="79"/>
      <c r="HJ271" s="79"/>
      <c r="HK271" s="79"/>
      <c r="HL271" s="79"/>
      <c r="HM271" s="79"/>
      <c r="HN271" s="79"/>
      <c r="HO271" s="79"/>
      <c r="HP271" s="79"/>
      <c r="HQ271" s="79"/>
      <c r="HR271" s="79"/>
      <c r="HS271" s="79"/>
      <c r="HT271" s="79"/>
      <c r="HU271" s="79"/>
      <c r="HV271" s="79"/>
      <c r="HW271" s="79"/>
      <c r="HX271" s="79"/>
      <c r="HY271" s="79"/>
      <c r="HZ271" s="79"/>
      <c r="IA271" s="79"/>
      <c r="IB271" s="79"/>
      <c r="IC271" s="79"/>
      <c r="ID271" s="79"/>
      <c r="IE271" s="79"/>
      <c r="IF271" s="79"/>
      <c r="IG271" s="79"/>
      <c r="IH271" s="79"/>
      <c r="II271" s="79"/>
      <c r="IJ271" s="79"/>
      <c r="IK271" s="79"/>
      <c r="IL271" s="79"/>
      <c r="IM271" s="79"/>
      <c r="IN271" s="79"/>
      <c r="IO271" s="79"/>
      <c r="IP271" s="79"/>
      <c r="IQ271" s="79"/>
      <c r="IR271" s="79"/>
      <c r="IS271" s="79"/>
      <c r="IT271" s="79"/>
      <c r="IU271" s="79"/>
      <c r="IV271" s="79"/>
    </row>
    <row r="272" spans="1:256" s="211" customFormat="1" ht="15">
      <c r="A272" s="181">
        <v>5.5</v>
      </c>
      <c r="B272" s="179" t="s">
        <v>258</v>
      </c>
      <c r="C272" s="183">
        <v>2</v>
      </c>
      <c r="D272" s="184" t="s">
        <v>3</v>
      </c>
      <c r="E272" s="322"/>
      <c r="F272" s="323">
        <f t="shared" si="10"/>
        <v>0</v>
      </c>
      <c r="G272" s="190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/>
      <c r="CA272" s="79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79"/>
      <c r="CP272" s="79"/>
      <c r="CQ272" s="79"/>
      <c r="CR272" s="79"/>
      <c r="CS272" s="79"/>
      <c r="CT272" s="79"/>
      <c r="CU272" s="79"/>
      <c r="CV272" s="79"/>
      <c r="CW272" s="79"/>
      <c r="CX272" s="79"/>
      <c r="CY272" s="79"/>
      <c r="CZ272" s="79"/>
      <c r="DA272" s="79"/>
      <c r="DB272" s="79"/>
      <c r="DC272" s="79"/>
      <c r="DD272" s="79"/>
      <c r="DE272" s="79"/>
      <c r="DF272" s="79"/>
      <c r="DG272" s="79"/>
      <c r="DH272" s="79"/>
      <c r="DI272" s="79"/>
      <c r="DJ272" s="79"/>
      <c r="DK272" s="79"/>
      <c r="DL272" s="79"/>
      <c r="DM272" s="79"/>
      <c r="DN272" s="79"/>
      <c r="DO272" s="79"/>
      <c r="DP272" s="79"/>
      <c r="DQ272" s="79"/>
      <c r="DR272" s="79"/>
      <c r="DS272" s="79"/>
      <c r="DT272" s="79"/>
      <c r="DU272" s="79"/>
      <c r="DV272" s="79"/>
      <c r="DW272" s="79"/>
      <c r="DX272" s="79"/>
      <c r="DY272" s="79"/>
      <c r="DZ272" s="79"/>
      <c r="EA272" s="79"/>
      <c r="EB272" s="79"/>
      <c r="EC272" s="79"/>
      <c r="ED272" s="79"/>
      <c r="EE272" s="79"/>
      <c r="EF272" s="79"/>
      <c r="EG272" s="79"/>
      <c r="EH272" s="79"/>
      <c r="EI272" s="79"/>
      <c r="EJ272" s="79"/>
      <c r="EK272" s="79"/>
      <c r="EL272" s="79"/>
      <c r="EM272" s="79"/>
      <c r="EN272" s="79"/>
      <c r="EO272" s="79"/>
      <c r="EP272" s="79"/>
      <c r="EQ272" s="79"/>
      <c r="ER272" s="79"/>
      <c r="ES272" s="79"/>
      <c r="ET272" s="79"/>
      <c r="EU272" s="79"/>
      <c r="EV272" s="79"/>
      <c r="EW272" s="79"/>
      <c r="EX272" s="79"/>
      <c r="EY272" s="79"/>
      <c r="EZ272" s="79"/>
      <c r="FA272" s="79"/>
      <c r="FB272" s="79"/>
      <c r="FC272" s="79"/>
      <c r="FD272" s="79"/>
      <c r="FE272" s="79"/>
      <c r="FF272" s="79"/>
      <c r="FG272" s="79"/>
      <c r="FH272" s="79"/>
      <c r="FI272" s="79"/>
      <c r="FJ272" s="79"/>
      <c r="FK272" s="79"/>
      <c r="FL272" s="79"/>
      <c r="FM272" s="79"/>
      <c r="FN272" s="79"/>
      <c r="FO272" s="79"/>
      <c r="FP272" s="79"/>
      <c r="FQ272" s="79"/>
      <c r="FR272" s="79"/>
      <c r="FS272" s="79"/>
      <c r="FT272" s="79"/>
      <c r="FU272" s="79"/>
      <c r="FV272" s="79"/>
      <c r="FW272" s="79"/>
      <c r="FX272" s="79"/>
      <c r="FY272" s="79"/>
      <c r="FZ272" s="79"/>
      <c r="GA272" s="79"/>
      <c r="GB272" s="79"/>
      <c r="GC272" s="79"/>
      <c r="GD272" s="79"/>
      <c r="GE272" s="79"/>
      <c r="GF272" s="79"/>
      <c r="GG272" s="79"/>
      <c r="GH272" s="79"/>
      <c r="GI272" s="79"/>
      <c r="GJ272" s="79"/>
      <c r="GK272" s="79"/>
      <c r="GL272" s="79"/>
      <c r="GM272" s="79"/>
      <c r="GN272" s="79"/>
      <c r="GO272" s="79"/>
      <c r="GP272" s="79"/>
      <c r="GQ272" s="79"/>
      <c r="GR272" s="79"/>
      <c r="GS272" s="79"/>
      <c r="GT272" s="79"/>
      <c r="GU272" s="79"/>
      <c r="GV272" s="79"/>
      <c r="GW272" s="79"/>
      <c r="GX272" s="79"/>
      <c r="GY272" s="79"/>
      <c r="GZ272" s="79"/>
      <c r="HA272" s="79"/>
      <c r="HB272" s="79"/>
      <c r="HC272" s="79"/>
      <c r="HD272" s="79"/>
      <c r="HE272" s="79"/>
      <c r="HF272" s="79"/>
      <c r="HG272" s="79"/>
      <c r="HH272" s="79"/>
      <c r="HI272" s="79"/>
      <c r="HJ272" s="79"/>
      <c r="HK272" s="79"/>
      <c r="HL272" s="79"/>
      <c r="HM272" s="79"/>
      <c r="HN272" s="79"/>
      <c r="HO272" s="79"/>
      <c r="HP272" s="79"/>
      <c r="HQ272" s="79"/>
      <c r="HR272" s="79"/>
      <c r="HS272" s="79"/>
      <c r="HT272" s="79"/>
      <c r="HU272" s="79"/>
      <c r="HV272" s="79"/>
      <c r="HW272" s="79"/>
      <c r="HX272" s="79"/>
      <c r="HY272" s="79"/>
      <c r="HZ272" s="79"/>
      <c r="IA272" s="79"/>
      <c r="IB272" s="79"/>
      <c r="IC272" s="79"/>
      <c r="ID272" s="79"/>
      <c r="IE272" s="79"/>
      <c r="IF272" s="79"/>
      <c r="IG272" s="79"/>
      <c r="IH272" s="79"/>
      <c r="II272" s="79"/>
      <c r="IJ272" s="79"/>
      <c r="IK272" s="79"/>
      <c r="IL272" s="79"/>
      <c r="IM272" s="79"/>
      <c r="IN272" s="79"/>
      <c r="IO272" s="79"/>
      <c r="IP272" s="79"/>
      <c r="IQ272" s="79"/>
      <c r="IR272" s="79"/>
      <c r="IS272" s="79"/>
      <c r="IT272" s="79"/>
      <c r="IU272" s="79"/>
      <c r="IV272" s="79"/>
    </row>
    <row r="273" spans="1:256" s="211" customFormat="1" ht="12.75" customHeight="1">
      <c r="A273" s="181"/>
      <c r="B273" s="179"/>
      <c r="C273" s="183"/>
      <c r="D273" s="184"/>
      <c r="E273" s="322"/>
      <c r="F273" s="323">
        <f t="shared" si="10"/>
        <v>0</v>
      </c>
      <c r="G273" s="190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/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79"/>
      <c r="CQ273" s="79"/>
      <c r="CR273" s="79"/>
      <c r="CS273" s="79"/>
      <c r="CT273" s="79"/>
      <c r="CU273" s="79"/>
      <c r="CV273" s="79"/>
      <c r="CW273" s="79"/>
      <c r="CX273" s="79"/>
      <c r="CY273" s="79"/>
      <c r="CZ273" s="79"/>
      <c r="DA273" s="79"/>
      <c r="DB273" s="79"/>
      <c r="DC273" s="79"/>
      <c r="DD273" s="79"/>
      <c r="DE273" s="79"/>
      <c r="DF273" s="79"/>
      <c r="DG273" s="79"/>
      <c r="DH273" s="79"/>
      <c r="DI273" s="79"/>
      <c r="DJ273" s="79"/>
      <c r="DK273" s="79"/>
      <c r="DL273" s="79"/>
      <c r="DM273" s="79"/>
      <c r="DN273" s="79"/>
      <c r="DO273" s="79"/>
      <c r="DP273" s="79"/>
      <c r="DQ273" s="79"/>
      <c r="DR273" s="79"/>
      <c r="DS273" s="79"/>
      <c r="DT273" s="79"/>
      <c r="DU273" s="79"/>
      <c r="DV273" s="79"/>
      <c r="DW273" s="79"/>
      <c r="DX273" s="79"/>
      <c r="DY273" s="79"/>
      <c r="DZ273" s="79"/>
      <c r="EA273" s="79"/>
      <c r="EB273" s="79"/>
      <c r="EC273" s="79"/>
      <c r="ED273" s="79"/>
      <c r="EE273" s="79"/>
      <c r="EF273" s="79"/>
      <c r="EG273" s="79"/>
      <c r="EH273" s="79"/>
      <c r="EI273" s="79"/>
      <c r="EJ273" s="79"/>
      <c r="EK273" s="79"/>
      <c r="EL273" s="79"/>
      <c r="EM273" s="79"/>
      <c r="EN273" s="79"/>
      <c r="EO273" s="79"/>
      <c r="EP273" s="79"/>
      <c r="EQ273" s="79"/>
      <c r="ER273" s="79"/>
      <c r="ES273" s="79"/>
      <c r="ET273" s="79"/>
      <c r="EU273" s="79"/>
      <c r="EV273" s="79"/>
      <c r="EW273" s="79"/>
      <c r="EX273" s="79"/>
      <c r="EY273" s="79"/>
      <c r="EZ273" s="79"/>
      <c r="FA273" s="79"/>
      <c r="FB273" s="79"/>
      <c r="FC273" s="79"/>
      <c r="FD273" s="79"/>
      <c r="FE273" s="79"/>
      <c r="FF273" s="79"/>
      <c r="FG273" s="79"/>
      <c r="FH273" s="79"/>
      <c r="FI273" s="79"/>
      <c r="FJ273" s="79"/>
      <c r="FK273" s="79"/>
      <c r="FL273" s="79"/>
      <c r="FM273" s="79"/>
      <c r="FN273" s="79"/>
      <c r="FO273" s="79"/>
      <c r="FP273" s="79"/>
      <c r="FQ273" s="79"/>
      <c r="FR273" s="79"/>
      <c r="FS273" s="79"/>
      <c r="FT273" s="79"/>
      <c r="FU273" s="79"/>
      <c r="FV273" s="79"/>
      <c r="FW273" s="79"/>
      <c r="FX273" s="79"/>
      <c r="FY273" s="79"/>
      <c r="FZ273" s="79"/>
      <c r="GA273" s="79"/>
      <c r="GB273" s="79"/>
      <c r="GC273" s="79"/>
      <c r="GD273" s="79"/>
      <c r="GE273" s="79"/>
      <c r="GF273" s="79"/>
      <c r="GG273" s="79"/>
      <c r="GH273" s="79"/>
      <c r="GI273" s="79"/>
      <c r="GJ273" s="79"/>
      <c r="GK273" s="79"/>
      <c r="GL273" s="79"/>
      <c r="GM273" s="79"/>
      <c r="GN273" s="79"/>
      <c r="GO273" s="79"/>
      <c r="GP273" s="79"/>
      <c r="GQ273" s="79"/>
      <c r="GR273" s="79"/>
      <c r="GS273" s="79"/>
      <c r="GT273" s="79"/>
      <c r="GU273" s="79"/>
      <c r="GV273" s="79"/>
      <c r="GW273" s="79"/>
      <c r="GX273" s="79"/>
      <c r="GY273" s="79"/>
      <c r="GZ273" s="79"/>
      <c r="HA273" s="79"/>
      <c r="HB273" s="79"/>
      <c r="HC273" s="79"/>
      <c r="HD273" s="79"/>
      <c r="HE273" s="79"/>
      <c r="HF273" s="79"/>
      <c r="HG273" s="79"/>
      <c r="HH273" s="79"/>
      <c r="HI273" s="79"/>
      <c r="HJ273" s="79"/>
      <c r="HK273" s="79"/>
      <c r="HL273" s="79"/>
      <c r="HM273" s="79"/>
      <c r="HN273" s="79"/>
      <c r="HO273" s="79"/>
      <c r="HP273" s="79"/>
      <c r="HQ273" s="79"/>
      <c r="HR273" s="79"/>
      <c r="HS273" s="79"/>
      <c r="HT273" s="79"/>
      <c r="HU273" s="79"/>
      <c r="HV273" s="79"/>
      <c r="HW273" s="79"/>
      <c r="HX273" s="79"/>
      <c r="HY273" s="79"/>
      <c r="HZ273" s="79"/>
      <c r="IA273" s="79"/>
      <c r="IB273" s="79"/>
      <c r="IC273" s="79"/>
      <c r="ID273" s="79"/>
      <c r="IE273" s="79"/>
      <c r="IF273" s="79"/>
      <c r="IG273" s="79"/>
      <c r="IH273" s="79"/>
      <c r="II273" s="79"/>
      <c r="IJ273" s="79"/>
      <c r="IK273" s="79"/>
      <c r="IL273" s="79"/>
      <c r="IM273" s="79"/>
      <c r="IN273" s="79"/>
      <c r="IO273" s="79"/>
      <c r="IP273" s="79"/>
      <c r="IQ273" s="79"/>
      <c r="IR273" s="79"/>
      <c r="IS273" s="79"/>
      <c r="IT273" s="79"/>
      <c r="IU273" s="79"/>
      <c r="IV273" s="79"/>
    </row>
    <row r="274" spans="1:11" ht="12.75" customHeight="1">
      <c r="A274" s="180">
        <v>9</v>
      </c>
      <c r="B274" s="178" t="s">
        <v>255</v>
      </c>
      <c r="C274" s="183"/>
      <c r="D274" s="184"/>
      <c r="E274" s="322"/>
      <c r="F274" s="323">
        <f t="shared" si="10"/>
        <v>0</v>
      </c>
      <c r="G274" s="190"/>
      <c r="H274" s="234"/>
      <c r="I274" s="235"/>
      <c r="J274" s="236"/>
      <c r="K274" s="236"/>
    </row>
    <row r="275" spans="1:11" ht="25.5">
      <c r="A275" s="181">
        <v>9.1</v>
      </c>
      <c r="B275" s="117" t="s">
        <v>269</v>
      </c>
      <c r="C275" s="183">
        <v>1</v>
      </c>
      <c r="D275" s="184" t="s">
        <v>3</v>
      </c>
      <c r="E275" s="322"/>
      <c r="F275" s="323">
        <f t="shared" si="10"/>
        <v>0</v>
      </c>
      <c r="G275" s="190"/>
      <c r="H275" s="234"/>
      <c r="I275" s="235"/>
      <c r="J275" s="236"/>
      <c r="K275" s="236"/>
    </row>
    <row r="276" spans="1:11" ht="25.5">
      <c r="A276" s="181">
        <v>9.2</v>
      </c>
      <c r="B276" s="117" t="s">
        <v>270</v>
      </c>
      <c r="C276" s="183">
        <v>1</v>
      </c>
      <c r="D276" s="184" t="s">
        <v>3</v>
      </c>
      <c r="E276" s="322"/>
      <c r="F276" s="323">
        <f t="shared" si="10"/>
        <v>0</v>
      </c>
      <c r="G276" s="190"/>
      <c r="H276" s="234"/>
      <c r="I276" s="235"/>
      <c r="J276" s="236"/>
      <c r="K276" s="236"/>
    </row>
    <row r="277" spans="1:11" ht="25.5">
      <c r="A277" s="181">
        <v>9.3</v>
      </c>
      <c r="B277" s="117" t="s">
        <v>271</v>
      </c>
      <c r="C277" s="183">
        <v>2</v>
      </c>
      <c r="D277" s="184" t="s">
        <v>3</v>
      </c>
      <c r="E277" s="322"/>
      <c r="F277" s="323">
        <f t="shared" si="10"/>
        <v>0</v>
      </c>
      <c r="G277" s="190"/>
      <c r="H277" s="234"/>
      <c r="I277" s="235"/>
      <c r="J277" s="236"/>
      <c r="K277" s="236"/>
    </row>
    <row r="278" spans="1:11" ht="15">
      <c r="A278" s="181">
        <v>9.4</v>
      </c>
      <c r="B278" s="117" t="s">
        <v>272</v>
      </c>
      <c r="C278" s="183">
        <v>3</v>
      </c>
      <c r="D278" s="184" t="s">
        <v>3</v>
      </c>
      <c r="E278" s="322"/>
      <c r="F278" s="323">
        <f t="shared" si="10"/>
        <v>0</v>
      </c>
      <c r="G278" s="190"/>
      <c r="H278" s="234"/>
      <c r="I278" s="235"/>
      <c r="J278" s="236"/>
      <c r="K278" s="236"/>
    </row>
    <row r="279" spans="1:11" ht="13.5" customHeight="1">
      <c r="A279" s="181">
        <v>9.5</v>
      </c>
      <c r="B279" s="185" t="s">
        <v>276</v>
      </c>
      <c r="C279" s="183">
        <v>1</v>
      </c>
      <c r="D279" s="184" t="s">
        <v>3</v>
      </c>
      <c r="E279" s="322"/>
      <c r="F279" s="323">
        <f t="shared" si="10"/>
        <v>0</v>
      </c>
      <c r="G279" s="190"/>
      <c r="H279" s="234"/>
      <c r="I279" s="235"/>
      <c r="J279" s="236"/>
      <c r="K279" s="236"/>
    </row>
    <row r="280" spans="1:11" ht="15">
      <c r="A280" s="181">
        <v>9.6</v>
      </c>
      <c r="B280" s="39" t="s">
        <v>318</v>
      </c>
      <c r="C280" s="183">
        <v>1</v>
      </c>
      <c r="D280" s="184" t="s">
        <v>3</v>
      </c>
      <c r="E280" s="322"/>
      <c r="F280" s="323">
        <f t="shared" si="10"/>
        <v>0</v>
      </c>
      <c r="G280" s="190"/>
      <c r="H280" s="234"/>
      <c r="I280" s="235"/>
      <c r="J280" s="236"/>
      <c r="K280" s="236"/>
    </row>
    <row r="281" spans="1:11" ht="38.25">
      <c r="A281" s="181">
        <v>9.7</v>
      </c>
      <c r="B281" s="39" t="s">
        <v>277</v>
      </c>
      <c r="C281" s="183">
        <v>2</v>
      </c>
      <c r="D281" s="184" t="s">
        <v>3</v>
      </c>
      <c r="E281" s="322"/>
      <c r="F281" s="323">
        <f t="shared" si="10"/>
        <v>0</v>
      </c>
      <c r="G281" s="190"/>
      <c r="H281" s="234"/>
      <c r="I281" s="235"/>
      <c r="J281" s="236"/>
      <c r="K281" s="236"/>
    </row>
    <row r="282" spans="1:11" ht="51">
      <c r="A282" s="181">
        <v>9.8</v>
      </c>
      <c r="B282" s="39" t="s">
        <v>322</v>
      </c>
      <c r="C282" s="183">
        <v>2</v>
      </c>
      <c r="D282" s="184" t="s">
        <v>3</v>
      </c>
      <c r="E282" s="322"/>
      <c r="F282" s="323">
        <f t="shared" si="10"/>
        <v>0</v>
      </c>
      <c r="G282" s="190"/>
      <c r="H282" s="234"/>
      <c r="I282" s="235"/>
      <c r="J282" s="236"/>
      <c r="K282" s="236"/>
    </row>
    <row r="283" spans="1:11" ht="15">
      <c r="A283" s="181">
        <v>9.9</v>
      </c>
      <c r="B283" s="39" t="s">
        <v>278</v>
      </c>
      <c r="C283" s="183">
        <v>1</v>
      </c>
      <c r="D283" s="184" t="s">
        <v>3</v>
      </c>
      <c r="E283" s="322"/>
      <c r="F283" s="323">
        <f>ROUND(E283*C283,2)</f>
        <v>0</v>
      </c>
      <c r="G283" s="190"/>
      <c r="H283" s="234"/>
      <c r="I283" s="235"/>
      <c r="J283" s="236"/>
      <c r="K283" s="236"/>
    </row>
    <row r="284" spans="1:11" ht="12.75" customHeight="1">
      <c r="A284" s="182">
        <v>9.1</v>
      </c>
      <c r="B284" s="39" t="s">
        <v>274</v>
      </c>
      <c r="C284" s="183">
        <v>1</v>
      </c>
      <c r="D284" s="184" t="s">
        <v>3</v>
      </c>
      <c r="E284" s="322"/>
      <c r="F284" s="323">
        <f t="shared" si="10"/>
        <v>0</v>
      </c>
      <c r="G284" s="190"/>
      <c r="H284" s="234"/>
      <c r="I284" s="235"/>
      <c r="J284" s="236"/>
      <c r="K284" s="236"/>
    </row>
    <row r="285" spans="1:11" ht="14.25" customHeight="1">
      <c r="A285" s="182">
        <v>9.11</v>
      </c>
      <c r="B285" s="39" t="s">
        <v>273</v>
      </c>
      <c r="C285" s="183">
        <v>2</v>
      </c>
      <c r="D285" s="184" t="s">
        <v>3</v>
      </c>
      <c r="E285" s="322"/>
      <c r="F285" s="323">
        <f t="shared" si="10"/>
        <v>0</v>
      </c>
      <c r="G285" s="190"/>
      <c r="H285" s="234"/>
      <c r="I285" s="235"/>
      <c r="J285" s="236"/>
      <c r="K285" s="236"/>
    </row>
    <row r="286" spans="1:11" ht="15">
      <c r="A286" s="182">
        <v>9.12</v>
      </c>
      <c r="B286" s="39" t="s">
        <v>275</v>
      </c>
      <c r="C286" s="183">
        <v>1</v>
      </c>
      <c r="D286" s="184" t="s">
        <v>3</v>
      </c>
      <c r="E286" s="322"/>
      <c r="F286" s="323">
        <f t="shared" si="10"/>
        <v>0</v>
      </c>
      <c r="G286" s="190"/>
      <c r="H286" s="234"/>
      <c r="I286" s="235"/>
      <c r="J286" s="236"/>
      <c r="K286" s="236"/>
    </row>
    <row r="287" spans="1:11" ht="12.75" customHeight="1">
      <c r="A287" s="182">
        <v>9.13</v>
      </c>
      <c r="B287" s="179" t="s">
        <v>121</v>
      </c>
      <c r="C287" s="183">
        <v>1</v>
      </c>
      <c r="D287" s="184" t="s">
        <v>3</v>
      </c>
      <c r="E287" s="322"/>
      <c r="F287" s="323">
        <f t="shared" si="10"/>
        <v>0</v>
      </c>
      <c r="G287" s="190"/>
      <c r="H287" s="234"/>
      <c r="I287" s="235"/>
      <c r="J287" s="236"/>
      <c r="K287" s="236"/>
    </row>
    <row r="288" spans="1:11" ht="12.75" customHeight="1">
      <c r="A288" s="172"/>
      <c r="B288" s="173" t="s">
        <v>260</v>
      </c>
      <c r="C288" s="174"/>
      <c r="D288" s="159"/>
      <c r="E288" s="324"/>
      <c r="F288" s="325">
        <f>SUM(F240:F287)</f>
        <v>0</v>
      </c>
      <c r="G288" s="190"/>
      <c r="H288" s="234"/>
      <c r="I288" s="235"/>
      <c r="J288" s="236"/>
      <c r="K288" s="236"/>
    </row>
    <row r="289" spans="1:11" ht="15.75">
      <c r="A289" s="172"/>
      <c r="B289" s="173"/>
      <c r="C289" s="174"/>
      <c r="D289" s="159"/>
      <c r="E289" s="324"/>
      <c r="F289" s="325"/>
      <c r="G289" s="190"/>
      <c r="H289" s="237"/>
      <c r="I289" s="238"/>
      <c r="J289" s="239"/>
      <c r="K289" s="240"/>
    </row>
    <row r="290" spans="1:11" ht="38.25">
      <c r="A290" s="138" t="s">
        <v>10</v>
      </c>
      <c r="B290" s="20" t="s">
        <v>88</v>
      </c>
      <c r="C290" s="34"/>
      <c r="D290" s="57"/>
      <c r="E290" s="307"/>
      <c r="F290" s="23"/>
      <c r="G290" s="190"/>
      <c r="H290" s="237"/>
      <c r="I290" s="238"/>
      <c r="J290" s="238"/>
      <c r="K290" s="235"/>
    </row>
    <row r="291" spans="1:11" ht="15">
      <c r="A291" s="116"/>
      <c r="B291" s="25"/>
      <c r="C291" s="34"/>
      <c r="D291" s="57"/>
      <c r="E291" s="307"/>
      <c r="F291" s="23"/>
      <c r="G291" s="190"/>
      <c r="H291" s="237"/>
      <c r="I291" s="238"/>
      <c r="J291" s="238"/>
      <c r="K291" s="235"/>
    </row>
    <row r="292" spans="1:256" ht="12.75" customHeight="1">
      <c r="A292" s="114">
        <v>1</v>
      </c>
      <c r="B292" s="39" t="s">
        <v>4</v>
      </c>
      <c r="C292" s="34">
        <v>314.24</v>
      </c>
      <c r="D292" s="57" t="s">
        <v>19</v>
      </c>
      <c r="E292" s="307"/>
      <c r="F292" s="23">
        <f>ROUND((E292*C292),2)</f>
        <v>0</v>
      </c>
      <c r="G292" s="190"/>
      <c r="H292" s="241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42"/>
      <c r="AJ292" s="242"/>
      <c r="AK292" s="242"/>
      <c r="AL292" s="242"/>
      <c r="AM292" s="242"/>
      <c r="AN292" s="242"/>
      <c r="AO292" s="242"/>
      <c r="AP292" s="242"/>
      <c r="AQ292" s="242"/>
      <c r="AR292" s="242"/>
      <c r="AS292" s="242"/>
      <c r="AT292" s="242"/>
      <c r="AU292" s="242"/>
      <c r="AV292" s="242"/>
      <c r="AW292" s="242"/>
      <c r="AX292" s="242"/>
      <c r="AY292" s="242"/>
      <c r="AZ292" s="242"/>
      <c r="BA292" s="242"/>
      <c r="BB292" s="242"/>
      <c r="BC292" s="242"/>
      <c r="BD292" s="242"/>
      <c r="BE292" s="242"/>
      <c r="BF292" s="242"/>
      <c r="BG292" s="242"/>
      <c r="BH292" s="242"/>
      <c r="BI292" s="242"/>
      <c r="BJ292" s="242"/>
      <c r="BK292" s="242"/>
      <c r="BL292" s="242"/>
      <c r="BM292" s="242"/>
      <c r="BN292" s="242"/>
      <c r="BO292" s="242"/>
      <c r="BP292" s="242"/>
      <c r="BQ292" s="242"/>
      <c r="BR292" s="242"/>
      <c r="BS292" s="242"/>
      <c r="BT292" s="242"/>
      <c r="BU292" s="242"/>
      <c r="BV292" s="242"/>
      <c r="BW292" s="242"/>
      <c r="BX292" s="242"/>
      <c r="BY292" s="242"/>
      <c r="BZ292" s="242"/>
      <c r="CA292" s="242"/>
      <c r="CB292" s="242"/>
      <c r="CC292" s="242"/>
      <c r="CD292" s="242"/>
      <c r="CE292" s="242"/>
      <c r="CF292" s="242"/>
      <c r="CG292" s="242"/>
      <c r="CH292" s="242"/>
      <c r="CI292" s="242"/>
      <c r="CJ292" s="242"/>
      <c r="CK292" s="242"/>
      <c r="CL292" s="242"/>
      <c r="CM292" s="242"/>
      <c r="CN292" s="242"/>
      <c r="CO292" s="242"/>
      <c r="CP292" s="242"/>
      <c r="CQ292" s="242"/>
      <c r="CR292" s="242"/>
      <c r="CS292" s="242"/>
      <c r="CT292" s="242"/>
      <c r="CU292" s="242"/>
      <c r="CV292" s="242"/>
      <c r="CW292" s="242"/>
      <c r="CX292" s="242"/>
      <c r="CY292" s="242"/>
      <c r="CZ292" s="242"/>
      <c r="DA292" s="242"/>
      <c r="DB292" s="242"/>
      <c r="DC292" s="242"/>
      <c r="DD292" s="242"/>
      <c r="DE292" s="242"/>
      <c r="DF292" s="242"/>
      <c r="DG292" s="242"/>
      <c r="DH292" s="242"/>
      <c r="DI292" s="242"/>
      <c r="DJ292" s="242"/>
      <c r="DK292" s="242"/>
      <c r="DL292" s="242"/>
      <c r="DM292" s="242"/>
      <c r="DN292" s="242"/>
      <c r="DO292" s="242"/>
      <c r="DP292" s="242"/>
      <c r="DQ292" s="242"/>
      <c r="DR292" s="242"/>
      <c r="DS292" s="242"/>
      <c r="DT292" s="242"/>
      <c r="DU292" s="242"/>
      <c r="DV292" s="242"/>
      <c r="DW292" s="242"/>
      <c r="DX292" s="242"/>
      <c r="DY292" s="242"/>
      <c r="DZ292" s="242"/>
      <c r="EA292" s="242"/>
      <c r="EB292" s="242"/>
      <c r="EC292" s="242"/>
      <c r="ED292" s="242"/>
      <c r="EE292" s="242"/>
      <c r="EF292" s="242"/>
      <c r="EG292" s="242"/>
      <c r="EH292" s="242"/>
      <c r="EI292" s="242"/>
      <c r="EJ292" s="242"/>
      <c r="EK292" s="242"/>
      <c r="EL292" s="242"/>
      <c r="EM292" s="242"/>
      <c r="EN292" s="242"/>
      <c r="EO292" s="242"/>
      <c r="EP292" s="242"/>
      <c r="EQ292" s="242"/>
      <c r="ER292" s="242"/>
      <c r="ES292" s="242"/>
      <c r="ET292" s="242"/>
      <c r="EU292" s="242"/>
      <c r="EV292" s="242"/>
      <c r="EW292" s="242"/>
      <c r="EX292" s="242"/>
      <c r="EY292" s="242"/>
      <c r="EZ292" s="242"/>
      <c r="FA292" s="242"/>
      <c r="FB292" s="242"/>
      <c r="FC292" s="242"/>
      <c r="FD292" s="242"/>
      <c r="FE292" s="242"/>
      <c r="FF292" s="242"/>
      <c r="FG292" s="242"/>
      <c r="FH292" s="242"/>
      <c r="FI292" s="242"/>
      <c r="FJ292" s="242"/>
      <c r="FK292" s="242"/>
      <c r="FL292" s="242"/>
      <c r="FM292" s="242"/>
      <c r="FN292" s="242"/>
      <c r="FO292" s="242"/>
      <c r="FP292" s="242"/>
      <c r="FQ292" s="242"/>
      <c r="FR292" s="242"/>
      <c r="FS292" s="242"/>
      <c r="FT292" s="242"/>
      <c r="FU292" s="242"/>
      <c r="FV292" s="242"/>
      <c r="FW292" s="242"/>
      <c r="FX292" s="242"/>
      <c r="FY292" s="242"/>
      <c r="FZ292" s="242"/>
      <c r="GA292" s="242"/>
      <c r="GB292" s="242"/>
      <c r="GC292" s="242"/>
      <c r="GD292" s="242"/>
      <c r="GE292" s="242"/>
      <c r="GF292" s="242"/>
      <c r="GG292" s="242"/>
      <c r="GH292" s="242"/>
      <c r="GI292" s="242"/>
      <c r="GJ292" s="242"/>
      <c r="GK292" s="242"/>
      <c r="GL292" s="242"/>
      <c r="GM292" s="242"/>
      <c r="GN292" s="242"/>
      <c r="GO292" s="242"/>
      <c r="GP292" s="242"/>
      <c r="GQ292" s="242"/>
      <c r="GR292" s="242"/>
      <c r="GS292" s="242"/>
      <c r="GT292" s="242"/>
      <c r="GU292" s="242"/>
      <c r="GV292" s="242"/>
      <c r="GW292" s="242"/>
      <c r="GX292" s="242"/>
      <c r="GY292" s="242"/>
      <c r="GZ292" s="242"/>
      <c r="HA292" s="242"/>
      <c r="HB292" s="242"/>
      <c r="HC292" s="242"/>
      <c r="HD292" s="242"/>
      <c r="HE292" s="242"/>
      <c r="HF292" s="242"/>
      <c r="HG292" s="242"/>
      <c r="HH292" s="242"/>
      <c r="HI292" s="242"/>
      <c r="HJ292" s="242"/>
      <c r="HK292" s="242"/>
      <c r="HL292" s="242"/>
      <c r="HM292" s="242"/>
      <c r="HN292" s="242"/>
      <c r="HO292" s="242"/>
      <c r="HP292" s="242"/>
      <c r="HQ292" s="242"/>
      <c r="HR292" s="242"/>
      <c r="HS292" s="242"/>
      <c r="HT292" s="242"/>
      <c r="HU292" s="242"/>
      <c r="HV292" s="242"/>
      <c r="HW292" s="242"/>
      <c r="HX292" s="242"/>
      <c r="HY292" s="242"/>
      <c r="HZ292" s="242"/>
      <c r="IA292" s="242"/>
      <c r="IB292" s="242"/>
      <c r="IC292" s="242"/>
      <c r="ID292" s="242"/>
      <c r="IE292" s="242"/>
      <c r="IF292" s="242"/>
      <c r="IG292" s="242"/>
      <c r="IH292" s="242"/>
      <c r="II292" s="242"/>
      <c r="IJ292" s="242"/>
      <c r="IK292" s="242"/>
      <c r="IL292" s="242"/>
      <c r="IM292" s="242"/>
      <c r="IN292" s="242"/>
      <c r="IO292" s="242"/>
      <c r="IP292" s="242"/>
      <c r="IQ292" s="242"/>
      <c r="IR292" s="242"/>
      <c r="IS292" s="242"/>
      <c r="IT292" s="242"/>
      <c r="IU292" s="242"/>
      <c r="IV292" s="242"/>
    </row>
    <row r="293" spans="1:256" ht="12.75" customHeight="1">
      <c r="A293" s="113"/>
      <c r="B293" s="112"/>
      <c r="C293" s="34"/>
      <c r="D293" s="54"/>
      <c r="E293" s="306"/>
      <c r="F293" s="23"/>
      <c r="G293" s="190"/>
      <c r="H293" s="241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  <c r="AJ293" s="242"/>
      <c r="AK293" s="242"/>
      <c r="AL293" s="242"/>
      <c r="AM293" s="242"/>
      <c r="AN293" s="242"/>
      <c r="AO293" s="242"/>
      <c r="AP293" s="242"/>
      <c r="AQ293" s="242"/>
      <c r="AR293" s="242"/>
      <c r="AS293" s="242"/>
      <c r="AT293" s="242"/>
      <c r="AU293" s="242"/>
      <c r="AV293" s="242"/>
      <c r="AW293" s="242"/>
      <c r="AX293" s="242"/>
      <c r="AY293" s="242"/>
      <c r="AZ293" s="242"/>
      <c r="BA293" s="242"/>
      <c r="BB293" s="242"/>
      <c r="BC293" s="242"/>
      <c r="BD293" s="242"/>
      <c r="BE293" s="242"/>
      <c r="BF293" s="242"/>
      <c r="BG293" s="242"/>
      <c r="BH293" s="242"/>
      <c r="BI293" s="242"/>
      <c r="BJ293" s="242"/>
      <c r="BK293" s="242"/>
      <c r="BL293" s="242"/>
      <c r="BM293" s="242"/>
      <c r="BN293" s="242"/>
      <c r="BO293" s="242"/>
      <c r="BP293" s="242"/>
      <c r="BQ293" s="242"/>
      <c r="BR293" s="242"/>
      <c r="BS293" s="242"/>
      <c r="BT293" s="242"/>
      <c r="BU293" s="242"/>
      <c r="BV293" s="242"/>
      <c r="BW293" s="242"/>
      <c r="BX293" s="242"/>
      <c r="BY293" s="242"/>
      <c r="BZ293" s="242"/>
      <c r="CA293" s="242"/>
      <c r="CB293" s="242"/>
      <c r="CC293" s="242"/>
      <c r="CD293" s="242"/>
      <c r="CE293" s="242"/>
      <c r="CF293" s="242"/>
      <c r="CG293" s="242"/>
      <c r="CH293" s="242"/>
      <c r="CI293" s="242"/>
      <c r="CJ293" s="242"/>
      <c r="CK293" s="242"/>
      <c r="CL293" s="242"/>
      <c r="CM293" s="242"/>
      <c r="CN293" s="242"/>
      <c r="CO293" s="242"/>
      <c r="CP293" s="242"/>
      <c r="CQ293" s="242"/>
      <c r="CR293" s="242"/>
      <c r="CS293" s="242"/>
      <c r="CT293" s="242"/>
      <c r="CU293" s="242"/>
      <c r="CV293" s="242"/>
      <c r="CW293" s="242"/>
      <c r="CX293" s="242"/>
      <c r="CY293" s="242"/>
      <c r="CZ293" s="242"/>
      <c r="DA293" s="242"/>
      <c r="DB293" s="242"/>
      <c r="DC293" s="242"/>
      <c r="DD293" s="242"/>
      <c r="DE293" s="242"/>
      <c r="DF293" s="242"/>
      <c r="DG293" s="242"/>
      <c r="DH293" s="242"/>
      <c r="DI293" s="242"/>
      <c r="DJ293" s="242"/>
      <c r="DK293" s="242"/>
      <c r="DL293" s="242"/>
      <c r="DM293" s="242"/>
      <c r="DN293" s="242"/>
      <c r="DO293" s="242"/>
      <c r="DP293" s="242"/>
      <c r="DQ293" s="242"/>
      <c r="DR293" s="242"/>
      <c r="DS293" s="242"/>
      <c r="DT293" s="242"/>
      <c r="DU293" s="242"/>
      <c r="DV293" s="242"/>
      <c r="DW293" s="242"/>
      <c r="DX293" s="242"/>
      <c r="DY293" s="242"/>
      <c r="DZ293" s="242"/>
      <c r="EA293" s="242"/>
      <c r="EB293" s="242"/>
      <c r="EC293" s="242"/>
      <c r="ED293" s="242"/>
      <c r="EE293" s="242"/>
      <c r="EF293" s="242"/>
      <c r="EG293" s="242"/>
      <c r="EH293" s="242"/>
      <c r="EI293" s="242"/>
      <c r="EJ293" s="242"/>
      <c r="EK293" s="242"/>
      <c r="EL293" s="242"/>
      <c r="EM293" s="242"/>
      <c r="EN293" s="242"/>
      <c r="EO293" s="242"/>
      <c r="EP293" s="242"/>
      <c r="EQ293" s="242"/>
      <c r="ER293" s="242"/>
      <c r="ES293" s="242"/>
      <c r="ET293" s="242"/>
      <c r="EU293" s="242"/>
      <c r="EV293" s="242"/>
      <c r="EW293" s="242"/>
      <c r="EX293" s="242"/>
      <c r="EY293" s="242"/>
      <c r="EZ293" s="242"/>
      <c r="FA293" s="242"/>
      <c r="FB293" s="242"/>
      <c r="FC293" s="242"/>
      <c r="FD293" s="242"/>
      <c r="FE293" s="242"/>
      <c r="FF293" s="242"/>
      <c r="FG293" s="242"/>
      <c r="FH293" s="242"/>
      <c r="FI293" s="242"/>
      <c r="FJ293" s="242"/>
      <c r="FK293" s="242"/>
      <c r="FL293" s="242"/>
      <c r="FM293" s="242"/>
      <c r="FN293" s="242"/>
      <c r="FO293" s="242"/>
      <c r="FP293" s="242"/>
      <c r="FQ293" s="242"/>
      <c r="FR293" s="242"/>
      <c r="FS293" s="242"/>
      <c r="FT293" s="242"/>
      <c r="FU293" s="242"/>
      <c r="FV293" s="242"/>
      <c r="FW293" s="242"/>
      <c r="FX293" s="242"/>
      <c r="FY293" s="242"/>
      <c r="FZ293" s="242"/>
      <c r="GA293" s="242"/>
      <c r="GB293" s="242"/>
      <c r="GC293" s="242"/>
      <c r="GD293" s="242"/>
      <c r="GE293" s="242"/>
      <c r="GF293" s="242"/>
      <c r="GG293" s="242"/>
      <c r="GH293" s="242"/>
      <c r="GI293" s="242"/>
      <c r="GJ293" s="242"/>
      <c r="GK293" s="242"/>
      <c r="GL293" s="242"/>
      <c r="GM293" s="242"/>
      <c r="GN293" s="242"/>
      <c r="GO293" s="242"/>
      <c r="GP293" s="242"/>
      <c r="GQ293" s="242"/>
      <c r="GR293" s="242"/>
      <c r="GS293" s="242"/>
      <c r="GT293" s="242"/>
      <c r="GU293" s="242"/>
      <c r="GV293" s="242"/>
      <c r="GW293" s="242"/>
      <c r="GX293" s="242"/>
      <c r="GY293" s="242"/>
      <c r="GZ293" s="242"/>
      <c r="HA293" s="242"/>
      <c r="HB293" s="242"/>
      <c r="HC293" s="242"/>
      <c r="HD293" s="242"/>
      <c r="HE293" s="242"/>
      <c r="HF293" s="242"/>
      <c r="HG293" s="242"/>
      <c r="HH293" s="242"/>
      <c r="HI293" s="242"/>
      <c r="HJ293" s="242"/>
      <c r="HK293" s="242"/>
      <c r="HL293" s="242"/>
      <c r="HM293" s="242"/>
      <c r="HN293" s="242"/>
      <c r="HO293" s="242"/>
      <c r="HP293" s="242"/>
      <c r="HQ293" s="242"/>
      <c r="HR293" s="242"/>
      <c r="HS293" s="242"/>
      <c r="HT293" s="242"/>
      <c r="HU293" s="242"/>
      <c r="HV293" s="242"/>
      <c r="HW293" s="242"/>
      <c r="HX293" s="242"/>
      <c r="HY293" s="242"/>
      <c r="HZ293" s="242"/>
      <c r="IA293" s="242"/>
      <c r="IB293" s="242"/>
      <c r="IC293" s="242"/>
      <c r="ID293" s="242"/>
      <c r="IE293" s="242"/>
      <c r="IF293" s="242"/>
      <c r="IG293" s="242"/>
      <c r="IH293" s="242"/>
      <c r="II293" s="242"/>
      <c r="IJ293" s="242"/>
      <c r="IK293" s="242"/>
      <c r="IL293" s="242"/>
      <c r="IM293" s="242"/>
      <c r="IN293" s="242"/>
      <c r="IO293" s="242"/>
      <c r="IP293" s="242"/>
      <c r="IQ293" s="242"/>
      <c r="IR293" s="242"/>
      <c r="IS293" s="242"/>
      <c r="IT293" s="242"/>
      <c r="IU293" s="242"/>
      <c r="IV293" s="242"/>
    </row>
    <row r="294" spans="1:256" ht="15.75">
      <c r="A294" s="113">
        <v>2</v>
      </c>
      <c r="B294" s="20" t="s">
        <v>216</v>
      </c>
      <c r="C294" s="34"/>
      <c r="D294" s="54"/>
      <c r="E294" s="306"/>
      <c r="F294" s="23"/>
      <c r="G294" s="190"/>
      <c r="H294" s="241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  <c r="AJ294" s="242"/>
      <c r="AK294" s="242"/>
      <c r="AL294" s="242"/>
      <c r="AM294" s="242"/>
      <c r="AN294" s="242"/>
      <c r="AO294" s="242"/>
      <c r="AP294" s="242"/>
      <c r="AQ294" s="242"/>
      <c r="AR294" s="242"/>
      <c r="AS294" s="242"/>
      <c r="AT294" s="242"/>
      <c r="AU294" s="242"/>
      <c r="AV294" s="242"/>
      <c r="AW294" s="242"/>
      <c r="AX294" s="242"/>
      <c r="AY294" s="242"/>
      <c r="AZ294" s="242"/>
      <c r="BA294" s="242"/>
      <c r="BB294" s="242"/>
      <c r="BC294" s="242"/>
      <c r="BD294" s="242"/>
      <c r="BE294" s="242"/>
      <c r="BF294" s="242"/>
      <c r="BG294" s="242"/>
      <c r="BH294" s="242"/>
      <c r="BI294" s="242"/>
      <c r="BJ294" s="242"/>
      <c r="BK294" s="242"/>
      <c r="BL294" s="242"/>
      <c r="BM294" s="242"/>
      <c r="BN294" s="242"/>
      <c r="BO294" s="242"/>
      <c r="BP294" s="242"/>
      <c r="BQ294" s="242"/>
      <c r="BR294" s="242"/>
      <c r="BS294" s="242"/>
      <c r="BT294" s="242"/>
      <c r="BU294" s="242"/>
      <c r="BV294" s="242"/>
      <c r="BW294" s="242"/>
      <c r="BX294" s="242"/>
      <c r="BY294" s="242"/>
      <c r="BZ294" s="242"/>
      <c r="CA294" s="242"/>
      <c r="CB294" s="242"/>
      <c r="CC294" s="242"/>
      <c r="CD294" s="242"/>
      <c r="CE294" s="242"/>
      <c r="CF294" s="242"/>
      <c r="CG294" s="242"/>
      <c r="CH294" s="242"/>
      <c r="CI294" s="242"/>
      <c r="CJ294" s="242"/>
      <c r="CK294" s="242"/>
      <c r="CL294" s="242"/>
      <c r="CM294" s="242"/>
      <c r="CN294" s="242"/>
      <c r="CO294" s="242"/>
      <c r="CP294" s="242"/>
      <c r="CQ294" s="242"/>
      <c r="CR294" s="242"/>
      <c r="CS294" s="242"/>
      <c r="CT294" s="242"/>
      <c r="CU294" s="242"/>
      <c r="CV294" s="242"/>
      <c r="CW294" s="242"/>
      <c r="CX294" s="242"/>
      <c r="CY294" s="242"/>
      <c r="CZ294" s="242"/>
      <c r="DA294" s="242"/>
      <c r="DB294" s="242"/>
      <c r="DC294" s="242"/>
      <c r="DD294" s="242"/>
      <c r="DE294" s="242"/>
      <c r="DF294" s="242"/>
      <c r="DG294" s="242"/>
      <c r="DH294" s="242"/>
      <c r="DI294" s="242"/>
      <c r="DJ294" s="242"/>
      <c r="DK294" s="242"/>
      <c r="DL294" s="242"/>
      <c r="DM294" s="242"/>
      <c r="DN294" s="242"/>
      <c r="DO294" s="242"/>
      <c r="DP294" s="242"/>
      <c r="DQ294" s="242"/>
      <c r="DR294" s="242"/>
      <c r="DS294" s="242"/>
      <c r="DT294" s="242"/>
      <c r="DU294" s="242"/>
      <c r="DV294" s="242"/>
      <c r="DW294" s="242"/>
      <c r="DX294" s="242"/>
      <c r="DY294" s="242"/>
      <c r="DZ294" s="242"/>
      <c r="EA294" s="242"/>
      <c r="EB294" s="242"/>
      <c r="EC294" s="242"/>
      <c r="ED294" s="242"/>
      <c r="EE294" s="242"/>
      <c r="EF294" s="242"/>
      <c r="EG294" s="242"/>
      <c r="EH294" s="242"/>
      <c r="EI294" s="242"/>
      <c r="EJ294" s="242"/>
      <c r="EK294" s="242"/>
      <c r="EL294" s="242"/>
      <c r="EM294" s="242"/>
      <c r="EN294" s="242"/>
      <c r="EO294" s="242"/>
      <c r="EP294" s="242"/>
      <c r="EQ294" s="242"/>
      <c r="ER294" s="242"/>
      <c r="ES294" s="242"/>
      <c r="ET294" s="242"/>
      <c r="EU294" s="242"/>
      <c r="EV294" s="242"/>
      <c r="EW294" s="242"/>
      <c r="EX294" s="242"/>
      <c r="EY294" s="242"/>
      <c r="EZ294" s="242"/>
      <c r="FA294" s="242"/>
      <c r="FB294" s="242"/>
      <c r="FC294" s="242"/>
      <c r="FD294" s="242"/>
      <c r="FE294" s="242"/>
      <c r="FF294" s="242"/>
      <c r="FG294" s="242"/>
      <c r="FH294" s="242"/>
      <c r="FI294" s="242"/>
      <c r="FJ294" s="242"/>
      <c r="FK294" s="242"/>
      <c r="FL294" s="242"/>
      <c r="FM294" s="242"/>
      <c r="FN294" s="242"/>
      <c r="FO294" s="242"/>
      <c r="FP294" s="242"/>
      <c r="FQ294" s="242"/>
      <c r="FR294" s="242"/>
      <c r="FS294" s="242"/>
      <c r="FT294" s="242"/>
      <c r="FU294" s="242"/>
      <c r="FV294" s="242"/>
      <c r="FW294" s="242"/>
      <c r="FX294" s="242"/>
      <c r="FY294" s="242"/>
      <c r="FZ294" s="242"/>
      <c r="GA294" s="242"/>
      <c r="GB294" s="242"/>
      <c r="GC294" s="242"/>
      <c r="GD294" s="242"/>
      <c r="GE294" s="242"/>
      <c r="GF294" s="242"/>
      <c r="GG294" s="242"/>
      <c r="GH294" s="242"/>
      <c r="GI294" s="242"/>
      <c r="GJ294" s="242"/>
      <c r="GK294" s="242"/>
      <c r="GL294" s="242"/>
      <c r="GM294" s="242"/>
      <c r="GN294" s="242"/>
      <c r="GO294" s="242"/>
      <c r="GP294" s="242"/>
      <c r="GQ294" s="242"/>
      <c r="GR294" s="242"/>
      <c r="GS294" s="242"/>
      <c r="GT294" s="242"/>
      <c r="GU294" s="242"/>
      <c r="GV294" s="242"/>
      <c r="GW294" s="242"/>
      <c r="GX294" s="242"/>
      <c r="GY294" s="242"/>
      <c r="GZ294" s="242"/>
      <c r="HA294" s="242"/>
      <c r="HB294" s="242"/>
      <c r="HC294" s="242"/>
      <c r="HD294" s="242"/>
      <c r="HE294" s="242"/>
      <c r="HF294" s="242"/>
      <c r="HG294" s="242"/>
      <c r="HH294" s="242"/>
      <c r="HI294" s="242"/>
      <c r="HJ294" s="242"/>
      <c r="HK294" s="242"/>
      <c r="HL294" s="242"/>
      <c r="HM294" s="242"/>
      <c r="HN294" s="242"/>
      <c r="HO294" s="242"/>
      <c r="HP294" s="242"/>
      <c r="HQ294" s="242"/>
      <c r="HR294" s="242"/>
      <c r="HS294" s="242"/>
      <c r="HT294" s="242"/>
      <c r="HU294" s="242"/>
      <c r="HV294" s="242"/>
      <c r="HW294" s="242"/>
      <c r="HX294" s="242"/>
      <c r="HY294" s="242"/>
      <c r="HZ294" s="242"/>
      <c r="IA294" s="242"/>
      <c r="IB294" s="242"/>
      <c r="IC294" s="242"/>
      <c r="ID294" s="242"/>
      <c r="IE294" s="242"/>
      <c r="IF294" s="242"/>
      <c r="IG294" s="242"/>
      <c r="IH294" s="242"/>
      <c r="II294" s="242"/>
      <c r="IJ294" s="242"/>
      <c r="IK294" s="242"/>
      <c r="IL294" s="242"/>
      <c r="IM294" s="242"/>
      <c r="IN294" s="242"/>
      <c r="IO294" s="242"/>
      <c r="IP294" s="242"/>
      <c r="IQ294" s="242"/>
      <c r="IR294" s="242"/>
      <c r="IS294" s="242"/>
      <c r="IT294" s="242"/>
      <c r="IU294" s="242"/>
      <c r="IV294" s="242"/>
    </row>
    <row r="295" spans="1:256" ht="12.75" customHeight="1">
      <c r="A295" s="35">
        <v>2.1</v>
      </c>
      <c r="B295" s="25" t="s">
        <v>285</v>
      </c>
      <c r="C295" s="34">
        <f>254.24*2</f>
        <v>508.48</v>
      </c>
      <c r="D295" s="124" t="s">
        <v>19</v>
      </c>
      <c r="E295" s="298"/>
      <c r="F295" s="23">
        <f>ROUND((E295*C295),2)</f>
        <v>0</v>
      </c>
      <c r="G295" s="190"/>
      <c r="I295" s="243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4"/>
      <c r="AJ295" s="242"/>
      <c r="AK295" s="242"/>
      <c r="AL295" s="242"/>
      <c r="AM295" s="242"/>
      <c r="AN295" s="242"/>
      <c r="AO295" s="242"/>
      <c r="AP295" s="242"/>
      <c r="AQ295" s="242"/>
      <c r="AR295" s="242"/>
      <c r="AS295" s="242"/>
      <c r="AT295" s="242"/>
      <c r="AU295" s="242"/>
      <c r="AV295" s="242"/>
      <c r="AW295" s="242"/>
      <c r="AX295" s="242"/>
      <c r="AY295" s="242"/>
      <c r="AZ295" s="242"/>
      <c r="BA295" s="242"/>
      <c r="BB295" s="242"/>
      <c r="BC295" s="242"/>
      <c r="BD295" s="242"/>
      <c r="BE295" s="242"/>
      <c r="BF295" s="242"/>
      <c r="BG295" s="242"/>
      <c r="BH295" s="242"/>
      <c r="BI295" s="242"/>
      <c r="BJ295" s="242"/>
      <c r="BK295" s="242"/>
      <c r="BL295" s="242"/>
      <c r="BM295" s="242"/>
      <c r="BN295" s="242"/>
      <c r="BO295" s="242"/>
      <c r="BP295" s="242"/>
      <c r="BQ295" s="242"/>
      <c r="BR295" s="242"/>
      <c r="BS295" s="242"/>
      <c r="BT295" s="242"/>
      <c r="BU295" s="242"/>
      <c r="BV295" s="242"/>
      <c r="BW295" s="242"/>
      <c r="BX295" s="242"/>
      <c r="BY295" s="242"/>
      <c r="BZ295" s="242"/>
      <c r="CA295" s="242"/>
      <c r="CB295" s="242"/>
      <c r="CC295" s="242"/>
      <c r="CD295" s="242"/>
      <c r="CE295" s="242"/>
      <c r="CF295" s="242"/>
      <c r="CG295" s="242"/>
      <c r="CH295" s="242"/>
      <c r="CI295" s="242"/>
      <c r="CJ295" s="242"/>
      <c r="CK295" s="242"/>
      <c r="CL295" s="242"/>
      <c r="CM295" s="242"/>
      <c r="CN295" s="242"/>
      <c r="CO295" s="242"/>
      <c r="CP295" s="242"/>
      <c r="CQ295" s="242"/>
      <c r="CR295" s="242"/>
      <c r="CS295" s="242"/>
      <c r="CT295" s="242"/>
      <c r="CU295" s="242"/>
      <c r="CV295" s="242"/>
      <c r="CW295" s="242"/>
      <c r="CX295" s="242"/>
      <c r="CY295" s="242"/>
      <c r="CZ295" s="242"/>
      <c r="DA295" s="242"/>
      <c r="DB295" s="242"/>
      <c r="DC295" s="242"/>
      <c r="DD295" s="242"/>
      <c r="DE295" s="242"/>
      <c r="DF295" s="242"/>
      <c r="DG295" s="242"/>
      <c r="DH295" s="242"/>
      <c r="DI295" s="242"/>
      <c r="DJ295" s="242"/>
      <c r="DK295" s="242"/>
      <c r="DL295" s="242"/>
      <c r="DM295" s="242"/>
      <c r="DN295" s="242"/>
      <c r="DO295" s="242"/>
      <c r="DP295" s="242"/>
      <c r="DQ295" s="242"/>
      <c r="DR295" s="242"/>
      <c r="DS295" s="242"/>
      <c r="DT295" s="242"/>
      <c r="DU295" s="242"/>
      <c r="DV295" s="242"/>
      <c r="DW295" s="242"/>
      <c r="DX295" s="242"/>
      <c r="DY295" s="242"/>
      <c r="DZ295" s="242"/>
      <c r="EA295" s="242"/>
      <c r="EB295" s="242"/>
      <c r="EC295" s="242"/>
      <c r="ED295" s="242"/>
      <c r="EE295" s="242"/>
      <c r="EF295" s="242"/>
      <c r="EG295" s="242"/>
      <c r="EH295" s="242"/>
      <c r="EI295" s="242"/>
      <c r="EJ295" s="242"/>
      <c r="EK295" s="242"/>
      <c r="EL295" s="242"/>
      <c r="EM295" s="242"/>
      <c r="EN295" s="242"/>
      <c r="EO295" s="242"/>
      <c r="EP295" s="242"/>
      <c r="EQ295" s="242"/>
      <c r="ER295" s="242"/>
      <c r="ES295" s="242"/>
      <c r="ET295" s="242"/>
      <c r="EU295" s="242"/>
      <c r="EV295" s="242"/>
      <c r="EW295" s="242"/>
      <c r="EX295" s="242"/>
      <c r="EY295" s="242"/>
      <c r="EZ295" s="242"/>
      <c r="FA295" s="242"/>
      <c r="FB295" s="242"/>
      <c r="FC295" s="242"/>
      <c r="FD295" s="242"/>
      <c r="FE295" s="242"/>
      <c r="FF295" s="242"/>
      <c r="FG295" s="242"/>
      <c r="FH295" s="242"/>
      <c r="FI295" s="242"/>
      <c r="FJ295" s="242"/>
      <c r="FK295" s="242"/>
      <c r="FL295" s="242"/>
      <c r="FM295" s="242"/>
      <c r="FN295" s="242"/>
      <c r="FO295" s="242"/>
      <c r="FP295" s="242"/>
      <c r="FQ295" s="242"/>
      <c r="FR295" s="242"/>
      <c r="FS295" s="242"/>
      <c r="FT295" s="242"/>
      <c r="FU295" s="242"/>
      <c r="FV295" s="242"/>
      <c r="FW295" s="242"/>
      <c r="FX295" s="242"/>
      <c r="FY295" s="242"/>
      <c r="FZ295" s="242"/>
      <c r="GA295" s="242"/>
      <c r="GB295" s="242"/>
      <c r="GC295" s="242"/>
      <c r="GD295" s="242"/>
      <c r="GE295" s="242"/>
      <c r="GF295" s="242"/>
      <c r="GG295" s="242"/>
      <c r="GH295" s="242"/>
      <c r="GI295" s="242"/>
      <c r="GJ295" s="242"/>
      <c r="GK295" s="242"/>
      <c r="GL295" s="242"/>
      <c r="GM295" s="242"/>
      <c r="GN295" s="242"/>
      <c r="GO295" s="242"/>
      <c r="GP295" s="242"/>
      <c r="GQ295" s="242"/>
      <c r="GR295" s="242"/>
      <c r="GS295" s="242"/>
      <c r="GT295" s="242"/>
      <c r="GU295" s="242"/>
      <c r="GV295" s="242"/>
      <c r="GW295" s="242"/>
      <c r="GX295" s="242"/>
      <c r="GY295" s="242"/>
      <c r="GZ295" s="242"/>
      <c r="HA295" s="242"/>
      <c r="HB295" s="242"/>
      <c r="HC295" s="242"/>
      <c r="HD295" s="242"/>
      <c r="HE295" s="242"/>
      <c r="HF295" s="242"/>
      <c r="HG295" s="242"/>
      <c r="HH295" s="242"/>
      <c r="HI295" s="242"/>
      <c r="HJ295" s="242"/>
      <c r="HK295" s="242"/>
      <c r="HL295" s="242"/>
      <c r="HM295" s="242"/>
      <c r="HN295" s="242"/>
      <c r="HO295" s="242"/>
      <c r="HP295" s="242"/>
      <c r="HQ295" s="242"/>
      <c r="HR295" s="242"/>
      <c r="HS295" s="242"/>
      <c r="HT295" s="242"/>
      <c r="HU295" s="242"/>
      <c r="HV295" s="242"/>
      <c r="HW295" s="242"/>
      <c r="HX295" s="242"/>
      <c r="HY295" s="242"/>
      <c r="HZ295" s="242"/>
      <c r="IA295" s="242"/>
      <c r="IB295" s="242"/>
      <c r="IC295" s="242"/>
      <c r="ID295" s="242"/>
      <c r="IE295" s="242"/>
      <c r="IF295" s="242"/>
      <c r="IG295" s="242"/>
      <c r="IH295" s="242"/>
      <c r="II295" s="242"/>
      <c r="IJ295" s="242"/>
      <c r="IK295" s="242"/>
      <c r="IL295" s="242"/>
      <c r="IM295" s="242"/>
      <c r="IN295" s="242"/>
      <c r="IO295" s="242"/>
      <c r="IP295" s="242"/>
      <c r="IQ295" s="242"/>
      <c r="IR295" s="242"/>
      <c r="IS295" s="242"/>
      <c r="IT295" s="242"/>
      <c r="IU295" s="242"/>
      <c r="IV295" s="242"/>
    </row>
    <row r="296" spans="1:256" ht="12.75" customHeight="1">
      <c r="A296" s="35">
        <v>2.2</v>
      </c>
      <c r="B296" s="25" t="s">
        <v>286</v>
      </c>
      <c r="C296" s="34">
        <f>254.24*0.85</f>
        <v>216.104</v>
      </c>
      <c r="D296" s="124" t="s">
        <v>13</v>
      </c>
      <c r="E296" s="298"/>
      <c r="F296" s="23">
        <f>ROUND((E296*C296),2)</f>
        <v>0</v>
      </c>
      <c r="G296" s="190"/>
      <c r="I296" s="243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4"/>
      <c r="AJ296" s="242"/>
      <c r="AK296" s="242"/>
      <c r="AL296" s="242"/>
      <c r="AM296" s="242"/>
      <c r="AN296" s="242"/>
      <c r="AO296" s="242"/>
      <c r="AP296" s="242"/>
      <c r="AQ296" s="242"/>
      <c r="AR296" s="242"/>
      <c r="AS296" s="242"/>
      <c r="AT296" s="242"/>
      <c r="AU296" s="242"/>
      <c r="AV296" s="242"/>
      <c r="AW296" s="242"/>
      <c r="AX296" s="242"/>
      <c r="AY296" s="242"/>
      <c r="AZ296" s="242"/>
      <c r="BA296" s="242"/>
      <c r="BB296" s="242"/>
      <c r="BC296" s="242"/>
      <c r="BD296" s="242"/>
      <c r="BE296" s="242"/>
      <c r="BF296" s="242"/>
      <c r="BG296" s="242"/>
      <c r="BH296" s="242"/>
      <c r="BI296" s="242"/>
      <c r="BJ296" s="242"/>
      <c r="BK296" s="242"/>
      <c r="BL296" s="242"/>
      <c r="BM296" s="242"/>
      <c r="BN296" s="242"/>
      <c r="BO296" s="242"/>
      <c r="BP296" s="242"/>
      <c r="BQ296" s="242"/>
      <c r="BR296" s="242"/>
      <c r="BS296" s="242"/>
      <c r="BT296" s="242"/>
      <c r="BU296" s="242"/>
      <c r="BV296" s="242"/>
      <c r="BW296" s="242"/>
      <c r="BX296" s="242"/>
      <c r="BY296" s="242"/>
      <c r="BZ296" s="242"/>
      <c r="CA296" s="242"/>
      <c r="CB296" s="242"/>
      <c r="CC296" s="242"/>
      <c r="CD296" s="242"/>
      <c r="CE296" s="242"/>
      <c r="CF296" s="242"/>
      <c r="CG296" s="242"/>
      <c r="CH296" s="242"/>
      <c r="CI296" s="242"/>
      <c r="CJ296" s="242"/>
      <c r="CK296" s="242"/>
      <c r="CL296" s="242"/>
      <c r="CM296" s="242"/>
      <c r="CN296" s="242"/>
      <c r="CO296" s="242"/>
      <c r="CP296" s="242"/>
      <c r="CQ296" s="242"/>
      <c r="CR296" s="242"/>
      <c r="CS296" s="242"/>
      <c r="CT296" s="242"/>
      <c r="CU296" s="242"/>
      <c r="CV296" s="242"/>
      <c r="CW296" s="242"/>
      <c r="CX296" s="242"/>
      <c r="CY296" s="242"/>
      <c r="CZ296" s="242"/>
      <c r="DA296" s="242"/>
      <c r="DB296" s="242"/>
      <c r="DC296" s="242"/>
      <c r="DD296" s="242"/>
      <c r="DE296" s="242"/>
      <c r="DF296" s="242"/>
      <c r="DG296" s="242"/>
      <c r="DH296" s="242"/>
      <c r="DI296" s="242"/>
      <c r="DJ296" s="242"/>
      <c r="DK296" s="242"/>
      <c r="DL296" s="242"/>
      <c r="DM296" s="242"/>
      <c r="DN296" s="242"/>
      <c r="DO296" s="242"/>
      <c r="DP296" s="242"/>
      <c r="DQ296" s="242"/>
      <c r="DR296" s="242"/>
      <c r="DS296" s="242"/>
      <c r="DT296" s="242"/>
      <c r="DU296" s="242"/>
      <c r="DV296" s="242"/>
      <c r="DW296" s="242"/>
      <c r="DX296" s="242"/>
      <c r="DY296" s="242"/>
      <c r="DZ296" s="242"/>
      <c r="EA296" s="242"/>
      <c r="EB296" s="242"/>
      <c r="EC296" s="242"/>
      <c r="ED296" s="242"/>
      <c r="EE296" s="242"/>
      <c r="EF296" s="242"/>
      <c r="EG296" s="242"/>
      <c r="EH296" s="242"/>
      <c r="EI296" s="242"/>
      <c r="EJ296" s="242"/>
      <c r="EK296" s="242"/>
      <c r="EL296" s="242"/>
      <c r="EM296" s="242"/>
      <c r="EN296" s="242"/>
      <c r="EO296" s="242"/>
      <c r="EP296" s="242"/>
      <c r="EQ296" s="242"/>
      <c r="ER296" s="242"/>
      <c r="ES296" s="242"/>
      <c r="ET296" s="242"/>
      <c r="EU296" s="242"/>
      <c r="EV296" s="242"/>
      <c r="EW296" s="242"/>
      <c r="EX296" s="242"/>
      <c r="EY296" s="242"/>
      <c r="EZ296" s="242"/>
      <c r="FA296" s="242"/>
      <c r="FB296" s="242"/>
      <c r="FC296" s="242"/>
      <c r="FD296" s="242"/>
      <c r="FE296" s="242"/>
      <c r="FF296" s="242"/>
      <c r="FG296" s="242"/>
      <c r="FH296" s="242"/>
      <c r="FI296" s="242"/>
      <c r="FJ296" s="242"/>
      <c r="FK296" s="242"/>
      <c r="FL296" s="242"/>
      <c r="FM296" s="242"/>
      <c r="FN296" s="242"/>
      <c r="FO296" s="242"/>
      <c r="FP296" s="242"/>
      <c r="FQ296" s="242"/>
      <c r="FR296" s="242"/>
      <c r="FS296" s="242"/>
      <c r="FT296" s="242"/>
      <c r="FU296" s="242"/>
      <c r="FV296" s="242"/>
      <c r="FW296" s="242"/>
      <c r="FX296" s="242"/>
      <c r="FY296" s="242"/>
      <c r="FZ296" s="242"/>
      <c r="GA296" s="242"/>
      <c r="GB296" s="242"/>
      <c r="GC296" s="242"/>
      <c r="GD296" s="242"/>
      <c r="GE296" s="242"/>
      <c r="GF296" s="242"/>
      <c r="GG296" s="242"/>
      <c r="GH296" s="242"/>
      <c r="GI296" s="242"/>
      <c r="GJ296" s="242"/>
      <c r="GK296" s="242"/>
      <c r="GL296" s="242"/>
      <c r="GM296" s="242"/>
      <c r="GN296" s="242"/>
      <c r="GO296" s="242"/>
      <c r="GP296" s="242"/>
      <c r="GQ296" s="242"/>
      <c r="GR296" s="242"/>
      <c r="GS296" s="242"/>
      <c r="GT296" s="242"/>
      <c r="GU296" s="242"/>
      <c r="GV296" s="242"/>
      <c r="GW296" s="242"/>
      <c r="GX296" s="242"/>
      <c r="GY296" s="242"/>
      <c r="GZ296" s="242"/>
      <c r="HA296" s="242"/>
      <c r="HB296" s="242"/>
      <c r="HC296" s="242"/>
      <c r="HD296" s="242"/>
      <c r="HE296" s="242"/>
      <c r="HF296" s="242"/>
      <c r="HG296" s="242"/>
      <c r="HH296" s="242"/>
      <c r="HI296" s="242"/>
      <c r="HJ296" s="242"/>
      <c r="HK296" s="242"/>
      <c r="HL296" s="242"/>
      <c r="HM296" s="242"/>
      <c r="HN296" s="242"/>
      <c r="HO296" s="242"/>
      <c r="HP296" s="242"/>
      <c r="HQ296" s="242"/>
      <c r="HR296" s="242"/>
      <c r="HS296" s="242"/>
      <c r="HT296" s="242"/>
      <c r="HU296" s="242"/>
      <c r="HV296" s="242"/>
      <c r="HW296" s="242"/>
      <c r="HX296" s="242"/>
      <c r="HY296" s="242"/>
      <c r="HZ296" s="242"/>
      <c r="IA296" s="242"/>
      <c r="IB296" s="242"/>
      <c r="IC296" s="242"/>
      <c r="ID296" s="242"/>
      <c r="IE296" s="242"/>
      <c r="IF296" s="242"/>
      <c r="IG296" s="242"/>
      <c r="IH296" s="242"/>
      <c r="II296" s="242"/>
      <c r="IJ296" s="242"/>
      <c r="IK296" s="242"/>
      <c r="IL296" s="242"/>
      <c r="IM296" s="242"/>
      <c r="IN296" s="242"/>
      <c r="IO296" s="242"/>
      <c r="IP296" s="242"/>
      <c r="IQ296" s="242"/>
      <c r="IR296" s="242"/>
      <c r="IS296" s="242"/>
      <c r="IT296" s="242"/>
      <c r="IU296" s="242"/>
      <c r="IV296" s="242"/>
    </row>
    <row r="297" spans="1:256" ht="12.75" customHeight="1">
      <c r="A297" s="35">
        <v>2.3</v>
      </c>
      <c r="B297" s="117" t="s">
        <v>147</v>
      </c>
      <c r="C297" s="34">
        <f>+C296*0.05*1.3</f>
        <v>14.046760000000003</v>
      </c>
      <c r="D297" s="57" t="s">
        <v>2</v>
      </c>
      <c r="E297" s="307"/>
      <c r="F297" s="23">
        <f>ROUND((E297*C297),2)</f>
        <v>0</v>
      </c>
      <c r="G297" s="190"/>
      <c r="I297" s="243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  <c r="AJ297" s="242"/>
      <c r="AK297" s="242"/>
      <c r="AL297" s="242"/>
      <c r="AM297" s="242"/>
      <c r="AN297" s="242"/>
      <c r="AO297" s="242"/>
      <c r="AP297" s="242"/>
      <c r="AQ297" s="242"/>
      <c r="AR297" s="242"/>
      <c r="AS297" s="242"/>
      <c r="AT297" s="242"/>
      <c r="AU297" s="242"/>
      <c r="AV297" s="242"/>
      <c r="AW297" s="242"/>
      <c r="AX297" s="242"/>
      <c r="AY297" s="242"/>
      <c r="AZ297" s="242"/>
      <c r="BA297" s="242"/>
      <c r="BB297" s="242"/>
      <c r="BC297" s="242"/>
      <c r="BD297" s="242"/>
      <c r="BE297" s="242"/>
      <c r="BF297" s="242"/>
      <c r="BG297" s="242"/>
      <c r="BH297" s="242"/>
      <c r="BI297" s="242"/>
      <c r="BJ297" s="242"/>
      <c r="BK297" s="242"/>
      <c r="BL297" s="242"/>
      <c r="BM297" s="242"/>
      <c r="BN297" s="242"/>
      <c r="BO297" s="242"/>
      <c r="BP297" s="242"/>
      <c r="BQ297" s="242"/>
      <c r="BR297" s="242"/>
      <c r="BS297" s="242"/>
      <c r="BT297" s="242"/>
      <c r="BU297" s="242"/>
      <c r="BV297" s="242"/>
      <c r="BW297" s="242"/>
      <c r="BX297" s="242"/>
      <c r="BY297" s="242"/>
      <c r="BZ297" s="242"/>
      <c r="CA297" s="242"/>
      <c r="CB297" s="242"/>
      <c r="CC297" s="242"/>
      <c r="CD297" s="242"/>
      <c r="CE297" s="242"/>
      <c r="CF297" s="242"/>
      <c r="CG297" s="242"/>
      <c r="CH297" s="242"/>
      <c r="CI297" s="242"/>
      <c r="CJ297" s="242"/>
      <c r="CK297" s="242"/>
      <c r="CL297" s="242"/>
      <c r="CM297" s="242"/>
      <c r="CN297" s="242"/>
      <c r="CO297" s="242"/>
      <c r="CP297" s="242"/>
      <c r="CQ297" s="242"/>
      <c r="CR297" s="242"/>
      <c r="CS297" s="242"/>
      <c r="CT297" s="242"/>
      <c r="CU297" s="242"/>
      <c r="CV297" s="242"/>
      <c r="CW297" s="242"/>
      <c r="CX297" s="242"/>
      <c r="CY297" s="242"/>
      <c r="CZ297" s="242"/>
      <c r="DA297" s="242"/>
      <c r="DB297" s="242"/>
      <c r="DC297" s="242"/>
      <c r="DD297" s="242"/>
      <c r="DE297" s="242"/>
      <c r="DF297" s="242"/>
      <c r="DG297" s="242"/>
      <c r="DH297" s="242"/>
      <c r="DI297" s="242"/>
      <c r="DJ297" s="242"/>
      <c r="DK297" s="242"/>
      <c r="DL297" s="242"/>
      <c r="DM297" s="242"/>
      <c r="DN297" s="242"/>
      <c r="DO297" s="242"/>
      <c r="DP297" s="242"/>
      <c r="DQ297" s="242"/>
      <c r="DR297" s="242"/>
      <c r="DS297" s="242"/>
      <c r="DT297" s="242"/>
      <c r="DU297" s="242"/>
      <c r="DV297" s="242"/>
      <c r="DW297" s="242"/>
      <c r="DX297" s="242"/>
      <c r="DY297" s="242"/>
      <c r="DZ297" s="242"/>
      <c r="EA297" s="242"/>
      <c r="EB297" s="242"/>
      <c r="EC297" s="242"/>
      <c r="ED297" s="242"/>
      <c r="EE297" s="242"/>
      <c r="EF297" s="242"/>
      <c r="EG297" s="242"/>
      <c r="EH297" s="242"/>
      <c r="EI297" s="242"/>
      <c r="EJ297" s="242"/>
      <c r="EK297" s="242"/>
      <c r="EL297" s="242"/>
      <c r="EM297" s="242"/>
      <c r="EN297" s="242"/>
      <c r="EO297" s="242"/>
      <c r="EP297" s="242"/>
      <c r="EQ297" s="242"/>
      <c r="ER297" s="242"/>
      <c r="ES297" s="242"/>
      <c r="ET297" s="242"/>
      <c r="EU297" s="242"/>
      <c r="EV297" s="242"/>
      <c r="EW297" s="242"/>
      <c r="EX297" s="242"/>
      <c r="EY297" s="242"/>
      <c r="EZ297" s="242"/>
      <c r="FA297" s="242"/>
      <c r="FB297" s="242"/>
      <c r="FC297" s="242"/>
      <c r="FD297" s="242"/>
      <c r="FE297" s="242"/>
      <c r="FF297" s="242"/>
      <c r="FG297" s="242"/>
      <c r="FH297" s="242"/>
      <c r="FI297" s="242"/>
      <c r="FJ297" s="242"/>
      <c r="FK297" s="242"/>
      <c r="FL297" s="242"/>
      <c r="FM297" s="242"/>
      <c r="FN297" s="242"/>
      <c r="FO297" s="242"/>
      <c r="FP297" s="242"/>
      <c r="FQ297" s="242"/>
      <c r="FR297" s="242"/>
      <c r="FS297" s="242"/>
      <c r="FT297" s="242"/>
      <c r="FU297" s="242"/>
      <c r="FV297" s="242"/>
      <c r="FW297" s="242"/>
      <c r="FX297" s="242"/>
      <c r="FY297" s="242"/>
      <c r="FZ297" s="242"/>
      <c r="GA297" s="242"/>
      <c r="GB297" s="242"/>
      <c r="GC297" s="242"/>
      <c r="GD297" s="242"/>
      <c r="GE297" s="242"/>
      <c r="GF297" s="242"/>
      <c r="GG297" s="242"/>
      <c r="GH297" s="242"/>
      <c r="GI297" s="242"/>
      <c r="GJ297" s="242"/>
      <c r="GK297" s="242"/>
      <c r="GL297" s="242"/>
      <c r="GM297" s="242"/>
      <c r="GN297" s="242"/>
      <c r="GO297" s="242"/>
      <c r="GP297" s="242"/>
      <c r="GQ297" s="242"/>
      <c r="GR297" s="242"/>
      <c r="GS297" s="242"/>
      <c r="GT297" s="242"/>
      <c r="GU297" s="242"/>
      <c r="GV297" s="242"/>
      <c r="GW297" s="242"/>
      <c r="GX297" s="242"/>
      <c r="GY297" s="242"/>
      <c r="GZ297" s="242"/>
      <c r="HA297" s="242"/>
      <c r="HB297" s="242"/>
      <c r="HC297" s="242"/>
      <c r="HD297" s="242"/>
      <c r="HE297" s="242"/>
      <c r="HF297" s="242"/>
      <c r="HG297" s="242"/>
      <c r="HH297" s="242"/>
      <c r="HI297" s="242"/>
      <c r="HJ297" s="242"/>
      <c r="HK297" s="242"/>
      <c r="HL297" s="242"/>
      <c r="HM297" s="242"/>
      <c r="HN297" s="242"/>
      <c r="HO297" s="242"/>
      <c r="HP297" s="242"/>
      <c r="HQ297" s="242"/>
      <c r="HR297" s="242"/>
      <c r="HS297" s="242"/>
      <c r="HT297" s="242"/>
      <c r="HU297" s="242"/>
      <c r="HV297" s="242"/>
      <c r="HW297" s="242"/>
      <c r="HX297" s="242"/>
      <c r="HY297" s="242"/>
      <c r="HZ297" s="242"/>
      <c r="IA297" s="242"/>
      <c r="IB297" s="242"/>
      <c r="IC297" s="242"/>
      <c r="ID297" s="242"/>
      <c r="IE297" s="242"/>
      <c r="IF297" s="242"/>
      <c r="IG297" s="242"/>
      <c r="IH297" s="242"/>
      <c r="II297" s="242"/>
      <c r="IJ297" s="242"/>
      <c r="IK297" s="242"/>
      <c r="IL297" s="242"/>
      <c r="IM297" s="242"/>
      <c r="IN297" s="242"/>
      <c r="IO297" s="242"/>
      <c r="IP297" s="242"/>
      <c r="IQ297" s="242"/>
      <c r="IR297" s="242"/>
      <c r="IS297" s="242"/>
      <c r="IT297" s="242"/>
      <c r="IU297" s="242"/>
      <c r="IV297" s="242"/>
    </row>
    <row r="298" spans="1:256" ht="12.75" customHeight="1">
      <c r="A298" s="113"/>
      <c r="B298" s="112"/>
      <c r="C298" s="34"/>
      <c r="D298" s="54"/>
      <c r="E298" s="306"/>
      <c r="F298" s="23"/>
      <c r="G298" s="190"/>
      <c r="I298" s="243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  <c r="AJ298" s="242"/>
      <c r="AK298" s="242"/>
      <c r="AL298" s="242"/>
      <c r="AM298" s="242"/>
      <c r="AN298" s="242"/>
      <c r="AO298" s="242"/>
      <c r="AP298" s="242"/>
      <c r="AQ298" s="242"/>
      <c r="AR298" s="242"/>
      <c r="AS298" s="242"/>
      <c r="AT298" s="242"/>
      <c r="AU298" s="242"/>
      <c r="AV298" s="242"/>
      <c r="AW298" s="242"/>
      <c r="AX298" s="242"/>
      <c r="AY298" s="242"/>
      <c r="AZ298" s="242"/>
      <c r="BA298" s="242"/>
      <c r="BB298" s="242"/>
      <c r="BC298" s="242"/>
      <c r="BD298" s="242"/>
      <c r="BE298" s="242"/>
      <c r="BF298" s="242"/>
      <c r="BG298" s="242"/>
      <c r="BH298" s="242"/>
      <c r="BI298" s="242"/>
      <c r="BJ298" s="242"/>
      <c r="BK298" s="242"/>
      <c r="BL298" s="242"/>
      <c r="BM298" s="242"/>
      <c r="BN298" s="242"/>
      <c r="BO298" s="242"/>
      <c r="BP298" s="242"/>
      <c r="BQ298" s="242"/>
      <c r="BR298" s="242"/>
      <c r="BS298" s="242"/>
      <c r="BT298" s="242"/>
      <c r="BU298" s="242"/>
      <c r="BV298" s="242"/>
      <c r="BW298" s="242"/>
      <c r="BX298" s="242"/>
      <c r="BY298" s="242"/>
      <c r="BZ298" s="242"/>
      <c r="CA298" s="242"/>
      <c r="CB298" s="242"/>
      <c r="CC298" s="242"/>
      <c r="CD298" s="242"/>
      <c r="CE298" s="242"/>
      <c r="CF298" s="242"/>
      <c r="CG298" s="242"/>
      <c r="CH298" s="242"/>
      <c r="CI298" s="242"/>
      <c r="CJ298" s="242"/>
      <c r="CK298" s="242"/>
      <c r="CL298" s="242"/>
      <c r="CM298" s="242"/>
      <c r="CN298" s="242"/>
      <c r="CO298" s="242"/>
      <c r="CP298" s="242"/>
      <c r="CQ298" s="242"/>
      <c r="CR298" s="242"/>
      <c r="CS298" s="242"/>
      <c r="CT298" s="242"/>
      <c r="CU298" s="242"/>
      <c r="CV298" s="242"/>
      <c r="CW298" s="242"/>
      <c r="CX298" s="242"/>
      <c r="CY298" s="242"/>
      <c r="CZ298" s="242"/>
      <c r="DA298" s="242"/>
      <c r="DB298" s="242"/>
      <c r="DC298" s="242"/>
      <c r="DD298" s="242"/>
      <c r="DE298" s="242"/>
      <c r="DF298" s="242"/>
      <c r="DG298" s="242"/>
      <c r="DH298" s="242"/>
      <c r="DI298" s="242"/>
      <c r="DJ298" s="242"/>
      <c r="DK298" s="242"/>
      <c r="DL298" s="242"/>
      <c r="DM298" s="242"/>
      <c r="DN298" s="242"/>
      <c r="DO298" s="242"/>
      <c r="DP298" s="242"/>
      <c r="DQ298" s="242"/>
      <c r="DR298" s="242"/>
      <c r="DS298" s="242"/>
      <c r="DT298" s="242"/>
      <c r="DU298" s="242"/>
      <c r="DV298" s="242"/>
      <c r="DW298" s="242"/>
      <c r="DX298" s="242"/>
      <c r="DY298" s="242"/>
      <c r="DZ298" s="242"/>
      <c r="EA298" s="242"/>
      <c r="EB298" s="242"/>
      <c r="EC298" s="242"/>
      <c r="ED298" s="242"/>
      <c r="EE298" s="242"/>
      <c r="EF298" s="242"/>
      <c r="EG298" s="242"/>
      <c r="EH298" s="242"/>
      <c r="EI298" s="242"/>
      <c r="EJ298" s="242"/>
      <c r="EK298" s="242"/>
      <c r="EL298" s="242"/>
      <c r="EM298" s="242"/>
      <c r="EN298" s="242"/>
      <c r="EO298" s="242"/>
      <c r="EP298" s="242"/>
      <c r="EQ298" s="242"/>
      <c r="ER298" s="242"/>
      <c r="ES298" s="242"/>
      <c r="ET298" s="242"/>
      <c r="EU298" s="242"/>
      <c r="EV298" s="242"/>
      <c r="EW298" s="242"/>
      <c r="EX298" s="242"/>
      <c r="EY298" s="242"/>
      <c r="EZ298" s="242"/>
      <c r="FA298" s="242"/>
      <c r="FB298" s="242"/>
      <c r="FC298" s="242"/>
      <c r="FD298" s="242"/>
      <c r="FE298" s="242"/>
      <c r="FF298" s="242"/>
      <c r="FG298" s="242"/>
      <c r="FH298" s="242"/>
      <c r="FI298" s="242"/>
      <c r="FJ298" s="242"/>
      <c r="FK298" s="242"/>
      <c r="FL298" s="242"/>
      <c r="FM298" s="242"/>
      <c r="FN298" s="242"/>
      <c r="FO298" s="242"/>
      <c r="FP298" s="242"/>
      <c r="FQ298" s="242"/>
      <c r="FR298" s="242"/>
      <c r="FS298" s="242"/>
      <c r="FT298" s="242"/>
      <c r="FU298" s="242"/>
      <c r="FV298" s="242"/>
      <c r="FW298" s="242"/>
      <c r="FX298" s="242"/>
      <c r="FY298" s="242"/>
      <c r="FZ298" s="242"/>
      <c r="GA298" s="242"/>
      <c r="GB298" s="242"/>
      <c r="GC298" s="242"/>
      <c r="GD298" s="242"/>
      <c r="GE298" s="242"/>
      <c r="GF298" s="242"/>
      <c r="GG298" s="242"/>
      <c r="GH298" s="242"/>
      <c r="GI298" s="242"/>
      <c r="GJ298" s="242"/>
      <c r="GK298" s="242"/>
      <c r="GL298" s="242"/>
      <c r="GM298" s="242"/>
      <c r="GN298" s="242"/>
      <c r="GO298" s="242"/>
      <c r="GP298" s="242"/>
      <c r="GQ298" s="242"/>
      <c r="GR298" s="242"/>
      <c r="GS298" s="242"/>
      <c r="GT298" s="242"/>
      <c r="GU298" s="242"/>
      <c r="GV298" s="242"/>
      <c r="GW298" s="242"/>
      <c r="GX298" s="242"/>
      <c r="GY298" s="242"/>
      <c r="GZ298" s="242"/>
      <c r="HA298" s="242"/>
      <c r="HB298" s="242"/>
      <c r="HC298" s="242"/>
      <c r="HD298" s="242"/>
      <c r="HE298" s="242"/>
      <c r="HF298" s="242"/>
      <c r="HG298" s="242"/>
      <c r="HH298" s="242"/>
      <c r="HI298" s="242"/>
      <c r="HJ298" s="242"/>
      <c r="HK298" s="242"/>
      <c r="HL298" s="242"/>
      <c r="HM298" s="242"/>
      <c r="HN298" s="242"/>
      <c r="HO298" s="242"/>
      <c r="HP298" s="242"/>
      <c r="HQ298" s="242"/>
      <c r="HR298" s="242"/>
      <c r="HS298" s="242"/>
      <c r="HT298" s="242"/>
      <c r="HU298" s="242"/>
      <c r="HV298" s="242"/>
      <c r="HW298" s="242"/>
      <c r="HX298" s="242"/>
      <c r="HY298" s="242"/>
      <c r="HZ298" s="242"/>
      <c r="IA298" s="242"/>
      <c r="IB298" s="242"/>
      <c r="IC298" s="242"/>
      <c r="ID298" s="242"/>
      <c r="IE298" s="242"/>
      <c r="IF298" s="242"/>
      <c r="IG298" s="242"/>
      <c r="IH298" s="242"/>
      <c r="II298" s="242"/>
      <c r="IJ298" s="242"/>
      <c r="IK298" s="242"/>
      <c r="IL298" s="242"/>
      <c r="IM298" s="242"/>
      <c r="IN298" s="242"/>
      <c r="IO298" s="242"/>
      <c r="IP298" s="242"/>
      <c r="IQ298" s="242"/>
      <c r="IR298" s="242"/>
      <c r="IS298" s="242"/>
      <c r="IT298" s="242"/>
      <c r="IU298" s="242"/>
      <c r="IV298" s="242"/>
    </row>
    <row r="299" spans="1:7" ht="15">
      <c r="A299" s="19">
        <v>3</v>
      </c>
      <c r="B299" s="20" t="s">
        <v>41</v>
      </c>
      <c r="C299" s="34"/>
      <c r="D299" s="57"/>
      <c r="E299" s="307"/>
      <c r="F299" s="23"/>
      <c r="G299" s="190"/>
    </row>
    <row r="300" spans="1:7" ht="15">
      <c r="A300" s="116">
        <v>3.1</v>
      </c>
      <c r="B300" s="25" t="s">
        <v>42</v>
      </c>
      <c r="C300" s="34">
        <v>282.82</v>
      </c>
      <c r="D300" s="57" t="s">
        <v>2</v>
      </c>
      <c r="E300" s="307"/>
      <c r="F300" s="23">
        <f>ROUND(E300*C300,2)</f>
        <v>0</v>
      </c>
      <c r="G300" s="190"/>
    </row>
    <row r="301" spans="1:7" ht="15">
      <c r="A301" s="116">
        <v>3.2</v>
      </c>
      <c r="B301" s="25" t="s">
        <v>79</v>
      </c>
      <c r="C301" s="34">
        <v>23.57</v>
      </c>
      <c r="D301" s="57" t="s">
        <v>2</v>
      </c>
      <c r="E301" s="307"/>
      <c r="F301" s="23">
        <f>ROUND(E301*C301,2)</f>
        <v>0</v>
      </c>
      <c r="G301" s="190"/>
    </row>
    <row r="302" spans="1:7" ht="25.5">
      <c r="A302" s="116">
        <v>3.3</v>
      </c>
      <c r="B302" s="25" t="s">
        <v>141</v>
      </c>
      <c r="C302" s="34">
        <v>236.61</v>
      </c>
      <c r="D302" s="57" t="s">
        <v>2</v>
      </c>
      <c r="E302" s="307"/>
      <c r="F302" s="23">
        <f>ROUND(E302*C302,2)</f>
        <v>0</v>
      </c>
      <c r="G302" s="190"/>
    </row>
    <row r="303" spans="1:7" ht="15">
      <c r="A303" s="35">
        <v>3.4</v>
      </c>
      <c r="B303" s="39" t="s">
        <v>307</v>
      </c>
      <c r="C303" s="34">
        <v>55.44</v>
      </c>
      <c r="D303" s="57" t="s">
        <v>2</v>
      </c>
      <c r="E303" s="307"/>
      <c r="F303" s="23">
        <f>ROUND(E303*C303,2)</f>
        <v>0</v>
      </c>
      <c r="G303" s="190"/>
    </row>
    <row r="304" spans="1:7" ht="15">
      <c r="A304" s="35"/>
      <c r="B304" s="39"/>
      <c r="C304" s="34"/>
      <c r="D304" s="54"/>
      <c r="E304" s="306"/>
      <c r="F304" s="23"/>
      <c r="G304" s="190"/>
    </row>
    <row r="305" spans="1:8" ht="12.75">
      <c r="A305" s="113">
        <v>4</v>
      </c>
      <c r="B305" s="118" t="s">
        <v>43</v>
      </c>
      <c r="C305" s="119"/>
      <c r="D305" s="54"/>
      <c r="E305" s="306"/>
      <c r="F305" s="23"/>
      <c r="G305" s="190"/>
      <c r="H305" s="79"/>
    </row>
    <row r="306" spans="1:8" ht="12.75">
      <c r="A306" s="38">
        <v>4.1</v>
      </c>
      <c r="B306" s="39" t="s">
        <v>46</v>
      </c>
      <c r="C306" s="34">
        <v>323.67</v>
      </c>
      <c r="D306" s="22" t="s">
        <v>19</v>
      </c>
      <c r="E306" s="306"/>
      <c r="F306" s="23">
        <f>ROUND(E306*C306,2)</f>
        <v>0</v>
      </c>
      <c r="G306" s="190"/>
      <c r="H306" s="79"/>
    </row>
    <row r="307" spans="1:8" ht="12.75">
      <c r="A307" s="116"/>
      <c r="B307" s="39"/>
      <c r="C307" s="33"/>
      <c r="D307" s="54"/>
      <c r="E307" s="131"/>
      <c r="F307" s="23"/>
      <c r="G307" s="190"/>
      <c r="H307" s="79"/>
    </row>
    <row r="308" spans="1:8" ht="12.75">
      <c r="A308" s="113">
        <v>5</v>
      </c>
      <c r="B308" s="112" t="s">
        <v>20</v>
      </c>
      <c r="C308" s="34"/>
      <c r="D308" s="22"/>
      <c r="E308" s="306"/>
      <c r="F308" s="23"/>
      <c r="G308" s="190"/>
      <c r="H308" s="79"/>
    </row>
    <row r="309" spans="1:8" ht="12.75">
      <c r="A309" s="120">
        <v>5.1</v>
      </c>
      <c r="B309" s="39" t="s">
        <v>46</v>
      </c>
      <c r="C309" s="34">
        <f>+C306</f>
        <v>323.67</v>
      </c>
      <c r="D309" s="22" t="s">
        <v>19</v>
      </c>
      <c r="E309" s="306"/>
      <c r="F309" s="23">
        <f>ROUND(E309*C309,2)</f>
        <v>0</v>
      </c>
      <c r="G309" s="190"/>
      <c r="H309" s="79"/>
    </row>
    <row r="310" spans="1:8" ht="12.75">
      <c r="A310" s="116"/>
      <c r="B310" s="39"/>
      <c r="C310" s="34"/>
      <c r="D310" s="22"/>
      <c r="E310" s="306"/>
      <c r="F310" s="23"/>
      <c r="G310" s="190"/>
      <c r="H310" s="79"/>
    </row>
    <row r="311" spans="1:8" ht="12.75">
      <c r="A311" s="19">
        <v>6</v>
      </c>
      <c r="B311" s="164" t="s">
        <v>44</v>
      </c>
      <c r="C311" s="34"/>
      <c r="D311" s="57"/>
      <c r="E311" s="307"/>
      <c r="F311" s="23"/>
      <c r="G311" s="190"/>
      <c r="H311" s="79"/>
    </row>
    <row r="312" spans="1:8" ht="15.75" customHeight="1">
      <c r="A312" s="116">
        <v>6.1</v>
      </c>
      <c r="B312" s="163" t="s">
        <v>194</v>
      </c>
      <c r="C312" s="34">
        <v>2</v>
      </c>
      <c r="D312" s="57" t="s">
        <v>3</v>
      </c>
      <c r="E312" s="307"/>
      <c r="F312" s="23">
        <f aca="true" t="shared" si="11" ref="F312:F319">ROUND((E312*C312),2)</f>
        <v>0</v>
      </c>
      <c r="G312" s="190"/>
      <c r="H312" s="79"/>
    </row>
    <row r="313" spans="1:8" ht="18.75" customHeight="1">
      <c r="A313" s="116">
        <v>6.2</v>
      </c>
      <c r="B313" s="163" t="s">
        <v>191</v>
      </c>
      <c r="C313" s="34">
        <v>1</v>
      </c>
      <c r="D313" s="57" t="s">
        <v>3</v>
      </c>
      <c r="E313" s="307"/>
      <c r="F313" s="23">
        <f t="shared" si="11"/>
        <v>0</v>
      </c>
      <c r="G313" s="190"/>
      <c r="H313" s="79"/>
    </row>
    <row r="314" spans="1:8" ht="25.5">
      <c r="A314" s="116">
        <v>6.3</v>
      </c>
      <c r="B314" s="25" t="s">
        <v>192</v>
      </c>
      <c r="C314" s="34">
        <v>1</v>
      </c>
      <c r="D314" s="57" t="s">
        <v>3</v>
      </c>
      <c r="E314" s="307"/>
      <c r="F314" s="23">
        <f t="shared" si="11"/>
        <v>0</v>
      </c>
      <c r="G314" s="190"/>
      <c r="H314" s="79"/>
    </row>
    <row r="315" spans="1:8" ht="25.5">
      <c r="A315" s="116">
        <v>6.4</v>
      </c>
      <c r="B315" s="25" t="s">
        <v>196</v>
      </c>
      <c r="C315" s="34">
        <v>1</v>
      </c>
      <c r="D315" s="57" t="s">
        <v>3</v>
      </c>
      <c r="E315" s="307"/>
      <c r="F315" s="23">
        <f t="shared" si="11"/>
        <v>0</v>
      </c>
      <c r="G315" s="190"/>
      <c r="H315" s="79"/>
    </row>
    <row r="316" spans="1:8" ht="25.5">
      <c r="A316" s="116">
        <v>6.5</v>
      </c>
      <c r="B316" s="25" t="s">
        <v>224</v>
      </c>
      <c r="C316" s="34">
        <v>1</v>
      </c>
      <c r="D316" s="57" t="s">
        <v>3</v>
      </c>
      <c r="E316" s="307"/>
      <c r="F316" s="23">
        <f t="shared" si="11"/>
        <v>0</v>
      </c>
      <c r="G316" s="190"/>
      <c r="H316" s="79"/>
    </row>
    <row r="317" spans="1:8" ht="25.5">
      <c r="A317" s="116">
        <v>6.6</v>
      </c>
      <c r="B317" s="25" t="s">
        <v>225</v>
      </c>
      <c r="C317" s="34">
        <v>1</v>
      </c>
      <c r="D317" s="57" t="s">
        <v>3</v>
      </c>
      <c r="E317" s="307"/>
      <c r="F317" s="23">
        <f t="shared" si="11"/>
        <v>0</v>
      </c>
      <c r="G317" s="190"/>
      <c r="H317" s="79"/>
    </row>
    <row r="318" spans="1:8" ht="25.5">
      <c r="A318" s="116">
        <v>6.7</v>
      </c>
      <c r="B318" s="25" t="s">
        <v>214</v>
      </c>
      <c r="C318" s="34">
        <v>1</v>
      </c>
      <c r="D318" s="57" t="s">
        <v>3</v>
      </c>
      <c r="E318" s="307"/>
      <c r="F318" s="23">
        <f>ROUND((E318*C318),2)</f>
        <v>0</v>
      </c>
      <c r="G318" s="190"/>
      <c r="H318" s="79"/>
    </row>
    <row r="319" spans="1:8" ht="12.75">
      <c r="A319" s="116">
        <v>6.8</v>
      </c>
      <c r="B319" s="25" t="s">
        <v>188</v>
      </c>
      <c r="C319" s="34">
        <v>9</v>
      </c>
      <c r="D319" s="57" t="s">
        <v>3</v>
      </c>
      <c r="E319" s="307"/>
      <c r="F319" s="23">
        <f t="shared" si="11"/>
        <v>0</v>
      </c>
      <c r="G319" s="190"/>
      <c r="H319" s="79"/>
    </row>
    <row r="320" spans="1:8" ht="12.75">
      <c r="A320" s="116">
        <v>6.9</v>
      </c>
      <c r="B320" s="25" t="s">
        <v>244</v>
      </c>
      <c r="C320" s="34">
        <v>1</v>
      </c>
      <c r="D320" s="57" t="s">
        <v>3</v>
      </c>
      <c r="E320" s="307"/>
      <c r="F320" s="23">
        <f>ROUND((E320*C320),2)</f>
        <v>0</v>
      </c>
      <c r="G320" s="190"/>
      <c r="H320" s="79"/>
    </row>
    <row r="321" spans="1:8" ht="12.75">
      <c r="A321" s="165">
        <v>6.1</v>
      </c>
      <c r="B321" s="25" t="s">
        <v>245</v>
      </c>
      <c r="C321" s="34">
        <v>2</v>
      </c>
      <c r="D321" s="57" t="s">
        <v>3</v>
      </c>
      <c r="E321" s="307"/>
      <c r="F321" s="23">
        <f>ROUND((E321*C321),2)</f>
        <v>0</v>
      </c>
      <c r="G321" s="190"/>
      <c r="H321" s="232"/>
    </row>
    <row r="322" spans="1:8" ht="12.75">
      <c r="A322" s="165">
        <v>6.11</v>
      </c>
      <c r="B322" s="25" t="s">
        <v>201</v>
      </c>
      <c r="C322" s="34">
        <v>1</v>
      </c>
      <c r="D322" s="57" t="s">
        <v>2</v>
      </c>
      <c r="E322" s="307"/>
      <c r="F322" s="23">
        <f>ROUND((E322*C322),2)</f>
        <v>0</v>
      </c>
      <c r="G322" s="190"/>
      <c r="H322" s="79"/>
    </row>
    <row r="323" spans="1:8" ht="12.75">
      <c r="A323" s="19" t="s">
        <v>246</v>
      </c>
      <c r="B323" s="25"/>
      <c r="C323" s="34"/>
      <c r="D323" s="57"/>
      <c r="E323" s="307"/>
      <c r="F323" s="23"/>
      <c r="G323" s="190"/>
      <c r="H323" s="79"/>
    </row>
    <row r="324" spans="1:8" ht="12.75">
      <c r="A324" s="19">
        <v>7</v>
      </c>
      <c r="B324" s="20" t="s">
        <v>151</v>
      </c>
      <c r="C324" s="34"/>
      <c r="D324" s="57"/>
      <c r="E324" s="307"/>
      <c r="F324" s="23"/>
      <c r="G324" s="190"/>
      <c r="H324" s="79"/>
    </row>
    <row r="325" spans="1:8" ht="38.25">
      <c r="A325" s="116">
        <v>7.1</v>
      </c>
      <c r="B325" s="25" t="s">
        <v>89</v>
      </c>
      <c r="C325" s="26">
        <v>2</v>
      </c>
      <c r="D325" s="27" t="s">
        <v>3</v>
      </c>
      <c r="E325" s="326"/>
      <c r="F325" s="28">
        <f>ROUND(E325*C325,2)</f>
        <v>0</v>
      </c>
      <c r="G325" s="190"/>
      <c r="H325" s="222"/>
    </row>
    <row r="326" spans="1:8" ht="16.5" customHeight="1">
      <c r="A326" s="116">
        <v>7.2</v>
      </c>
      <c r="B326" s="83" t="s">
        <v>211</v>
      </c>
      <c r="C326" s="34">
        <v>8</v>
      </c>
      <c r="D326" s="57" t="s">
        <v>14</v>
      </c>
      <c r="E326" s="307"/>
      <c r="F326" s="23">
        <f>ROUND(E326*C326,2)</f>
        <v>0</v>
      </c>
      <c r="G326" s="190"/>
      <c r="H326" s="79"/>
    </row>
    <row r="327" spans="1:8" ht="12.75">
      <c r="A327" s="116"/>
      <c r="B327" s="25"/>
      <c r="C327" s="34"/>
      <c r="D327" s="57"/>
      <c r="E327" s="307"/>
      <c r="F327" s="23">
        <f>ROUND(E327*C327,2)</f>
        <v>0</v>
      </c>
      <c r="G327" s="190"/>
      <c r="H327" s="79"/>
    </row>
    <row r="328" spans="1:7" ht="15">
      <c r="A328" s="127">
        <v>8</v>
      </c>
      <c r="B328" s="128" t="s">
        <v>96</v>
      </c>
      <c r="C328" s="26"/>
      <c r="D328" s="126"/>
      <c r="E328" s="309"/>
      <c r="F328" s="23">
        <f>ROUND(E328*C328,2)</f>
        <v>0</v>
      </c>
      <c r="G328" s="190"/>
    </row>
    <row r="329" spans="1:7" ht="15">
      <c r="A329" s="125">
        <v>8.1</v>
      </c>
      <c r="B329" s="39" t="s">
        <v>46</v>
      </c>
      <c r="C329" s="34">
        <v>314.24</v>
      </c>
      <c r="D329" s="22" t="s">
        <v>19</v>
      </c>
      <c r="E329" s="309"/>
      <c r="F329" s="23">
        <f>ROUND(E329*C329,2)</f>
        <v>0</v>
      </c>
      <c r="G329" s="190"/>
    </row>
    <row r="330" spans="1:7" ht="15">
      <c r="A330" s="43"/>
      <c r="B330" s="53"/>
      <c r="C330" s="33"/>
      <c r="D330" s="36"/>
      <c r="E330" s="327"/>
      <c r="F330" s="23"/>
      <c r="G330" s="190"/>
    </row>
    <row r="331" spans="1:7" ht="15">
      <c r="A331" s="127">
        <v>9</v>
      </c>
      <c r="B331" s="128" t="s">
        <v>217</v>
      </c>
      <c r="C331" s="26"/>
      <c r="D331" s="27"/>
      <c r="E331" s="309"/>
      <c r="F331" s="23">
        <f>ROUND((E331*C331),2)</f>
        <v>0</v>
      </c>
      <c r="G331" s="190"/>
    </row>
    <row r="332" spans="1:7" ht="15">
      <c r="A332" s="125">
        <v>9.1</v>
      </c>
      <c r="B332" s="59" t="s">
        <v>218</v>
      </c>
      <c r="C332" s="168">
        <f>+C296*0.2</f>
        <v>43.220800000000004</v>
      </c>
      <c r="D332" s="47" t="s">
        <v>2</v>
      </c>
      <c r="E332" s="310"/>
      <c r="F332" s="310">
        <f>ROUND(C332*E332,2)</f>
        <v>0</v>
      </c>
      <c r="G332" s="190"/>
    </row>
    <row r="333" spans="1:7" ht="15">
      <c r="A333" s="125">
        <v>9.2</v>
      </c>
      <c r="B333" s="117" t="s">
        <v>147</v>
      </c>
      <c r="C333" s="26">
        <f>+C332*1.25</f>
        <v>54.026</v>
      </c>
      <c r="D333" s="126" t="s">
        <v>2</v>
      </c>
      <c r="E333" s="309"/>
      <c r="F333" s="23">
        <f>ROUND((E333*C333),2)</f>
        <v>0</v>
      </c>
      <c r="G333" s="190"/>
    </row>
    <row r="334" spans="1:7" ht="15">
      <c r="A334" s="129">
        <v>9.3</v>
      </c>
      <c r="B334" s="117" t="s">
        <v>290</v>
      </c>
      <c r="C334" s="34">
        <f>+C332*1.25</f>
        <v>54.026</v>
      </c>
      <c r="D334" s="130" t="s">
        <v>2</v>
      </c>
      <c r="E334" s="311"/>
      <c r="F334" s="23">
        <f>ROUND((E334*C334),2)</f>
        <v>0</v>
      </c>
      <c r="G334" s="190"/>
    </row>
    <row r="335" spans="1:7" ht="25.5">
      <c r="A335" s="129">
        <v>9.4</v>
      </c>
      <c r="B335" s="25" t="s">
        <v>141</v>
      </c>
      <c r="C335" s="34">
        <f>+C334*0.95</f>
        <v>51.3247</v>
      </c>
      <c r="D335" s="57" t="s">
        <v>2</v>
      </c>
      <c r="E335" s="307"/>
      <c r="F335" s="23">
        <f>ROUND((E335*C335),2)</f>
        <v>0</v>
      </c>
      <c r="G335" s="190"/>
    </row>
    <row r="336" spans="1:7" ht="15">
      <c r="A336" s="129">
        <v>9.5</v>
      </c>
      <c r="B336" s="59" t="s">
        <v>219</v>
      </c>
      <c r="C336" s="168">
        <f>+C296</f>
        <v>216.104</v>
      </c>
      <c r="D336" s="169" t="s">
        <v>13</v>
      </c>
      <c r="E336" s="131"/>
      <c r="F336" s="310">
        <f>ROUND(C336*E336,2)</f>
        <v>0</v>
      </c>
      <c r="G336" s="190"/>
    </row>
    <row r="337" spans="1:7" ht="15">
      <c r="A337" s="129">
        <v>9.6</v>
      </c>
      <c r="B337" s="59" t="s">
        <v>221</v>
      </c>
      <c r="C337" s="168">
        <f>+C336</f>
        <v>216.104</v>
      </c>
      <c r="D337" s="169" t="s">
        <v>13</v>
      </c>
      <c r="E337" s="131"/>
      <c r="F337" s="310">
        <f>ROUND(C337*E337,2)</f>
        <v>0</v>
      </c>
      <c r="G337" s="190"/>
    </row>
    <row r="338" spans="1:7" ht="15">
      <c r="A338" s="129">
        <v>9.7</v>
      </c>
      <c r="B338" s="59" t="s">
        <v>295</v>
      </c>
      <c r="C338" s="168">
        <f>+C336*0.05*1.3</f>
        <v>14.046760000000003</v>
      </c>
      <c r="D338" s="169" t="s">
        <v>2</v>
      </c>
      <c r="E338" s="310"/>
      <c r="F338" s="310">
        <f>ROUND(C338*E338,2)</f>
        <v>0</v>
      </c>
      <c r="G338" s="190"/>
    </row>
    <row r="339" spans="1:7" ht="15">
      <c r="A339" s="129">
        <v>9.8</v>
      </c>
      <c r="B339" s="59" t="s">
        <v>220</v>
      </c>
      <c r="C339" s="168">
        <f>+C338</f>
        <v>14.046760000000003</v>
      </c>
      <c r="D339" s="169" t="s">
        <v>2</v>
      </c>
      <c r="E339" s="310"/>
      <c r="F339" s="310">
        <f>ROUND(C339*E339,2)</f>
        <v>0</v>
      </c>
      <c r="G339" s="190"/>
    </row>
    <row r="340" spans="1:7" ht="15">
      <c r="A340" s="129">
        <v>9.9</v>
      </c>
      <c r="B340" s="59" t="s">
        <v>222</v>
      </c>
      <c r="C340" s="56">
        <v>702.34</v>
      </c>
      <c r="D340" s="57" t="s">
        <v>223</v>
      </c>
      <c r="E340" s="307"/>
      <c r="F340" s="310">
        <f>ROUND(C340*E340,2)</f>
        <v>0</v>
      </c>
      <c r="G340" s="190"/>
    </row>
    <row r="341" spans="1:7" ht="15">
      <c r="A341" s="43"/>
      <c r="B341" s="53"/>
      <c r="C341" s="33"/>
      <c r="D341" s="36"/>
      <c r="E341" s="327"/>
      <c r="F341" s="23"/>
      <c r="G341" s="190"/>
    </row>
    <row r="342" spans="1:7" ht="15">
      <c r="A342" s="132">
        <v>10</v>
      </c>
      <c r="B342" s="59" t="s">
        <v>97</v>
      </c>
      <c r="C342" s="60">
        <f>+C292</f>
        <v>314.24</v>
      </c>
      <c r="D342" s="36" t="s">
        <v>1</v>
      </c>
      <c r="E342" s="133"/>
      <c r="F342" s="308">
        <f>+ROUND(C342*E342,2)</f>
        <v>0</v>
      </c>
      <c r="G342" s="190"/>
    </row>
    <row r="343" spans="1:7" ht="15">
      <c r="A343" s="132">
        <v>11</v>
      </c>
      <c r="B343" s="59" t="s">
        <v>127</v>
      </c>
      <c r="C343" s="60">
        <f>+C342</f>
        <v>314.24</v>
      </c>
      <c r="D343" s="36" t="s">
        <v>1</v>
      </c>
      <c r="E343" s="133"/>
      <c r="F343" s="308">
        <f>+ROUND(C343*E343,2)</f>
        <v>0</v>
      </c>
      <c r="G343" s="190"/>
    </row>
    <row r="344" spans="1:7" ht="15">
      <c r="A344" s="132">
        <v>12</v>
      </c>
      <c r="B344" s="61" t="s">
        <v>128</v>
      </c>
      <c r="C344" s="60">
        <f>+C343</f>
        <v>314.24</v>
      </c>
      <c r="D344" s="36" t="s">
        <v>1</v>
      </c>
      <c r="E344" s="133"/>
      <c r="F344" s="62">
        <f>ROUND(C344*E344,2)</f>
        <v>0</v>
      </c>
      <c r="G344" s="190"/>
    </row>
    <row r="345" spans="1:7" ht="15">
      <c r="A345" s="217"/>
      <c r="B345" s="218" t="s">
        <v>261</v>
      </c>
      <c r="C345" s="219"/>
      <c r="D345" s="220"/>
      <c r="E345" s="304"/>
      <c r="F345" s="245">
        <f>SUM(F292:F344)</f>
        <v>0</v>
      </c>
      <c r="G345" s="190"/>
    </row>
    <row r="346" spans="1:7" ht="15">
      <c r="A346" s="35"/>
      <c r="B346" s="25"/>
      <c r="C346" s="33"/>
      <c r="D346" s="27"/>
      <c r="E346" s="298"/>
      <c r="F346" s="23"/>
      <c r="G346" s="190"/>
    </row>
    <row r="347" spans="1:7" ht="25.5">
      <c r="A347" s="32" t="s">
        <v>17</v>
      </c>
      <c r="B347" s="20" t="s">
        <v>150</v>
      </c>
      <c r="C347" s="33"/>
      <c r="D347" s="36"/>
      <c r="E347" s="308"/>
      <c r="F347" s="23"/>
      <c r="G347" s="190"/>
    </row>
    <row r="348" spans="1:7" ht="51">
      <c r="A348" s="139">
        <v>1</v>
      </c>
      <c r="B348" s="25" t="s">
        <v>301</v>
      </c>
      <c r="C348" s="26">
        <v>2</v>
      </c>
      <c r="D348" s="27" t="s">
        <v>3</v>
      </c>
      <c r="E348" s="320"/>
      <c r="F348" s="28">
        <f>ROUND(E348*C348,2)</f>
        <v>0</v>
      </c>
      <c r="G348" s="190"/>
    </row>
    <row r="349" spans="1:7" ht="51">
      <c r="A349" s="139">
        <v>2</v>
      </c>
      <c r="B349" s="25" t="s">
        <v>308</v>
      </c>
      <c r="C349" s="26">
        <v>2</v>
      </c>
      <c r="D349" s="27" t="s">
        <v>3</v>
      </c>
      <c r="E349" s="320"/>
      <c r="F349" s="28">
        <f>ROUND(E349*C349,2)</f>
        <v>0</v>
      </c>
      <c r="G349" s="190"/>
    </row>
    <row r="350" spans="1:7" ht="15">
      <c r="A350" s="140">
        <v>3</v>
      </c>
      <c r="B350" s="25" t="s">
        <v>309</v>
      </c>
      <c r="C350" s="33">
        <v>4</v>
      </c>
      <c r="D350" s="124" t="s">
        <v>3</v>
      </c>
      <c r="E350" s="298"/>
      <c r="F350" s="23">
        <f>ROUND(E350*C350,2)</f>
        <v>0</v>
      </c>
      <c r="G350" s="190"/>
    </row>
    <row r="351" spans="1:7" ht="15">
      <c r="A351" s="140"/>
      <c r="B351" s="25"/>
      <c r="C351" s="33"/>
      <c r="D351" s="27"/>
      <c r="E351" s="298"/>
      <c r="F351" s="23"/>
      <c r="G351" s="190"/>
    </row>
    <row r="352" spans="1:7" ht="38.25">
      <c r="A352" s="84">
        <v>4</v>
      </c>
      <c r="B352" s="82" t="s">
        <v>152</v>
      </c>
      <c r="C352" s="80">
        <v>4</v>
      </c>
      <c r="D352" s="81" t="s">
        <v>3</v>
      </c>
      <c r="E352" s="328"/>
      <c r="F352" s="308">
        <f>+ROUND(C352*E352,2)</f>
        <v>0</v>
      </c>
      <c r="G352" s="190"/>
    </row>
    <row r="353" spans="1:7" ht="15">
      <c r="A353" s="84">
        <v>5</v>
      </c>
      <c r="B353" s="71" t="s">
        <v>310</v>
      </c>
      <c r="C353" s="56">
        <v>16</v>
      </c>
      <c r="D353" s="57" t="s">
        <v>14</v>
      </c>
      <c r="E353" s="58"/>
      <c r="F353" s="298">
        <f>+ROUND(C353*E353,2)</f>
        <v>0</v>
      </c>
      <c r="G353" s="190"/>
    </row>
    <row r="354" spans="1:7" ht="15">
      <c r="A354" s="217"/>
      <c r="B354" s="218" t="s">
        <v>262</v>
      </c>
      <c r="C354" s="219"/>
      <c r="D354" s="220"/>
      <c r="E354" s="304"/>
      <c r="F354" s="245">
        <f>SUM(F348:F353)</f>
        <v>0</v>
      </c>
      <c r="G354" s="190"/>
    </row>
    <row r="355" spans="1:7" ht="15">
      <c r="A355" s="35"/>
      <c r="B355" s="25"/>
      <c r="C355" s="33"/>
      <c r="D355" s="27"/>
      <c r="E355" s="298"/>
      <c r="F355" s="23"/>
      <c r="G355" s="190"/>
    </row>
    <row r="356" spans="1:7" ht="15">
      <c r="A356" s="64" t="s">
        <v>91</v>
      </c>
      <c r="B356" s="65" t="s">
        <v>90</v>
      </c>
      <c r="C356" s="66"/>
      <c r="D356" s="67"/>
      <c r="E356" s="68"/>
      <c r="F356" s="329"/>
      <c r="G356" s="190"/>
    </row>
    <row r="357" spans="1:7" ht="63.75">
      <c r="A357" s="69">
        <v>1</v>
      </c>
      <c r="B357" s="71" t="s">
        <v>131</v>
      </c>
      <c r="C357" s="70">
        <v>1</v>
      </c>
      <c r="D357" s="22" t="s">
        <v>3</v>
      </c>
      <c r="E357" s="141"/>
      <c r="F357" s="320">
        <f>+ROUND(C357*E357,2)</f>
        <v>0</v>
      </c>
      <c r="G357" s="190"/>
    </row>
    <row r="358" spans="1:7" ht="25.5">
      <c r="A358" s="69">
        <v>2</v>
      </c>
      <c r="B358" s="71" t="s">
        <v>132</v>
      </c>
      <c r="C358" s="56">
        <v>6</v>
      </c>
      <c r="D358" s="57" t="s">
        <v>133</v>
      </c>
      <c r="E358" s="58"/>
      <c r="F358" s="298">
        <f>+ROUND(C358*E358,2)</f>
        <v>0</v>
      </c>
      <c r="G358" s="190"/>
    </row>
    <row r="359" spans="1:6" ht="15">
      <c r="A359" s="246"/>
      <c r="B359" s="247" t="s">
        <v>134</v>
      </c>
      <c r="C359" s="248"/>
      <c r="D359" s="249"/>
      <c r="E359" s="141"/>
      <c r="F359" s="330">
        <f>SUM(F357:F358)</f>
        <v>0</v>
      </c>
    </row>
    <row r="360" spans="1:7" ht="15">
      <c r="A360" s="35"/>
      <c r="B360" s="25"/>
      <c r="C360" s="33"/>
      <c r="D360" s="27"/>
      <c r="E360" s="298"/>
      <c r="F360" s="23"/>
      <c r="G360" s="250"/>
    </row>
    <row r="361" spans="1:6" ht="15">
      <c r="A361" s="251"/>
      <c r="B361" s="252" t="s">
        <v>23</v>
      </c>
      <c r="C361" s="253"/>
      <c r="D361" s="254"/>
      <c r="E361" s="331"/>
      <c r="F361" s="332">
        <f>+F359+F354+F345+F232+F288+F174+F93</f>
        <v>0</v>
      </c>
    </row>
    <row r="362" spans="1:6" ht="15">
      <c r="A362" s="255"/>
      <c r="B362" s="256" t="s">
        <v>23</v>
      </c>
      <c r="C362" s="257"/>
      <c r="D362" s="258"/>
      <c r="E362" s="333"/>
      <c r="F362" s="334">
        <f>+F361</f>
        <v>0</v>
      </c>
    </row>
    <row r="363" spans="1:6" ht="15">
      <c r="A363" s="142"/>
      <c r="B363" s="259"/>
      <c r="C363" s="144"/>
      <c r="D363" s="260"/>
      <c r="E363" s="335"/>
      <c r="F363" s="336"/>
    </row>
    <row r="364" spans="1:6" ht="15">
      <c r="A364" s="142"/>
      <c r="B364" s="143" t="s">
        <v>24</v>
      </c>
      <c r="C364" s="144"/>
      <c r="D364" s="145"/>
      <c r="E364" s="337"/>
      <c r="F364" s="336"/>
    </row>
    <row r="365" spans="1:6" ht="15">
      <c r="A365" s="142"/>
      <c r="B365" s="146" t="s">
        <v>25</v>
      </c>
      <c r="C365" s="147">
        <v>0.04</v>
      </c>
      <c r="D365" s="145"/>
      <c r="E365" s="337"/>
      <c r="F365" s="338">
        <f aca="true" t="shared" si="12" ref="F365:F371">ROUND(+C365*$F$364,2)</f>
        <v>0</v>
      </c>
    </row>
    <row r="366" spans="1:6" ht="15">
      <c r="A366" s="142"/>
      <c r="B366" s="146" t="s">
        <v>26</v>
      </c>
      <c r="C366" s="147">
        <v>0.1</v>
      </c>
      <c r="D366" s="145"/>
      <c r="E366" s="337"/>
      <c r="F366" s="338">
        <f t="shared" si="12"/>
        <v>0</v>
      </c>
    </row>
    <row r="367" spans="1:6" ht="15">
      <c r="A367" s="142"/>
      <c r="B367" s="146" t="s">
        <v>27</v>
      </c>
      <c r="C367" s="147">
        <v>0.04</v>
      </c>
      <c r="D367" s="145"/>
      <c r="E367" s="337"/>
      <c r="F367" s="338">
        <f t="shared" si="12"/>
        <v>0</v>
      </c>
    </row>
    <row r="368" spans="1:6" ht="15">
      <c r="A368" s="142"/>
      <c r="B368" s="146" t="s">
        <v>28</v>
      </c>
      <c r="C368" s="147">
        <v>0.05</v>
      </c>
      <c r="D368" s="145"/>
      <c r="E368" s="337"/>
      <c r="F368" s="338">
        <f t="shared" si="12"/>
        <v>0</v>
      </c>
    </row>
    <row r="369" spans="1:6" ht="15">
      <c r="A369" s="142"/>
      <c r="B369" s="146" t="s">
        <v>324</v>
      </c>
      <c r="C369" s="147">
        <v>0.05</v>
      </c>
      <c r="D369" s="145"/>
      <c r="E369" s="337"/>
      <c r="F369" s="338">
        <f t="shared" si="12"/>
        <v>0</v>
      </c>
    </row>
    <row r="370" spans="1:6" ht="15">
      <c r="A370" s="148"/>
      <c r="B370" s="149" t="s">
        <v>29</v>
      </c>
      <c r="C370" s="150">
        <v>0.03</v>
      </c>
      <c r="D370" s="151"/>
      <c r="E370" s="339"/>
      <c r="F370" s="338">
        <f t="shared" si="12"/>
        <v>0</v>
      </c>
    </row>
    <row r="371" spans="1:6" ht="15">
      <c r="A371" s="142"/>
      <c r="B371" s="146" t="s">
        <v>30</v>
      </c>
      <c r="C371" s="147">
        <v>0.01</v>
      </c>
      <c r="D371" s="145"/>
      <c r="E371" s="337"/>
      <c r="F371" s="338">
        <f t="shared" si="12"/>
        <v>0</v>
      </c>
    </row>
    <row r="372" spans="1:6" ht="15">
      <c r="A372" s="148"/>
      <c r="B372" s="149" t="s">
        <v>31</v>
      </c>
      <c r="C372" s="150">
        <v>0.18</v>
      </c>
      <c r="D372" s="151"/>
      <c r="E372" s="339"/>
      <c r="F372" s="338">
        <f>+C372*F366</f>
        <v>0</v>
      </c>
    </row>
    <row r="373" spans="1:6" ht="15">
      <c r="A373" s="148"/>
      <c r="B373" s="72" t="s">
        <v>137</v>
      </c>
      <c r="C373" s="73">
        <v>0.001</v>
      </c>
      <c r="D373" s="53"/>
      <c r="E373" s="340"/>
      <c r="F373" s="338">
        <f>ROUND(+C373*$F$364,2)</f>
        <v>0</v>
      </c>
    </row>
    <row r="374" spans="1:6" ht="15">
      <c r="A374" s="148"/>
      <c r="B374" s="72" t="s">
        <v>138</v>
      </c>
      <c r="C374" s="73">
        <v>0.05</v>
      </c>
      <c r="D374" s="53"/>
      <c r="E374" s="340"/>
      <c r="F374" s="338">
        <f>ROUND(+C374*$F$364,2)</f>
        <v>0</v>
      </c>
    </row>
    <row r="375" spans="1:6" ht="15">
      <c r="A375" s="148"/>
      <c r="B375" s="72" t="s">
        <v>139</v>
      </c>
      <c r="C375" s="73">
        <v>0.1</v>
      </c>
      <c r="D375" s="53"/>
      <c r="E375" s="340"/>
      <c r="F375" s="338">
        <f>ROUND(+C375*$F$364,2)</f>
        <v>0</v>
      </c>
    </row>
    <row r="376" spans="1:6" ht="15">
      <c r="A376" s="148"/>
      <c r="B376" s="152" t="s">
        <v>32</v>
      </c>
      <c r="C376" s="153">
        <v>1</v>
      </c>
      <c r="D376" s="151" t="s">
        <v>3</v>
      </c>
      <c r="E376" s="339"/>
      <c r="F376" s="338">
        <f>ROUND(C376*E376,2)</f>
        <v>0</v>
      </c>
    </row>
    <row r="377" spans="1:6" ht="15">
      <c r="A377" s="148"/>
      <c r="B377" s="261" t="s">
        <v>33</v>
      </c>
      <c r="C377" s="150"/>
      <c r="D377" s="151"/>
      <c r="E377" s="339"/>
      <c r="F377" s="341">
        <f>SUM(F365:F376)</f>
        <v>0</v>
      </c>
    </row>
    <row r="378" spans="1:6" ht="15">
      <c r="A378" s="262"/>
      <c r="B378" s="263"/>
      <c r="C378" s="264"/>
      <c r="D378" s="265"/>
      <c r="E378" s="342"/>
      <c r="F378" s="343"/>
    </row>
    <row r="379" spans="1:6" ht="51">
      <c r="A379" s="282" t="s">
        <v>99</v>
      </c>
      <c r="B379" s="283" t="s">
        <v>325</v>
      </c>
      <c r="C379" s="284"/>
      <c r="D379" s="284"/>
      <c r="E379" s="291"/>
      <c r="F379" s="315">
        <f aca="true" t="shared" si="13" ref="F379:F386">ROUND(E379*C379,2)</f>
        <v>0</v>
      </c>
    </row>
    <row r="380" spans="1:6" ht="15">
      <c r="A380" s="285">
        <v>1</v>
      </c>
      <c r="B380" s="154" t="s">
        <v>135</v>
      </c>
      <c r="C380" s="286">
        <v>200</v>
      </c>
      <c r="D380" s="287" t="s">
        <v>22</v>
      </c>
      <c r="E380" s="344"/>
      <c r="F380" s="315">
        <f t="shared" si="13"/>
        <v>0</v>
      </c>
    </row>
    <row r="381" spans="1:6" ht="15">
      <c r="A381" s="285">
        <v>2</v>
      </c>
      <c r="B381" s="154" t="s">
        <v>86</v>
      </c>
      <c r="C381" s="286">
        <v>200</v>
      </c>
      <c r="D381" s="287" t="s">
        <v>22</v>
      </c>
      <c r="E381" s="344"/>
      <c r="F381" s="315">
        <f t="shared" si="13"/>
        <v>0</v>
      </c>
    </row>
    <row r="382" spans="1:6" ht="15">
      <c r="A382" s="288">
        <v>3</v>
      </c>
      <c r="B382" s="280" t="s">
        <v>92</v>
      </c>
      <c r="C382" s="289">
        <v>130</v>
      </c>
      <c r="D382" s="290" t="s">
        <v>22</v>
      </c>
      <c r="E382" s="344"/>
      <c r="F382" s="315">
        <f t="shared" si="13"/>
        <v>0</v>
      </c>
    </row>
    <row r="383" spans="1:6" ht="15">
      <c r="A383" s="288">
        <v>4</v>
      </c>
      <c r="B383" s="280" t="s">
        <v>100</v>
      </c>
      <c r="C383" s="289">
        <v>2</v>
      </c>
      <c r="D383" s="290" t="s">
        <v>5</v>
      </c>
      <c r="E383" s="344"/>
      <c r="F383" s="315">
        <f t="shared" si="13"/>
        <v>0</v>
      </c>
    </row>
    <row r="384" spans="1:6" ht="15">
      <c r="A384" s="285">
        <v>5</v>
      </c>
      <c r="B384" s="155" t="s">
        <v>136</v>
      </c>
      <c r="C384" s="286">
        <v>200</v>
      </c>
      <c r="D384" s="287" t="s">
        <v>22</v>
      </c>
      <c r="E384" s="344"/>
      <c r="F384" s="315">
        <f t="shared" si="13"/>
        <v>0</v>
      </c>
    </row>
    <row r="385" spans="1:6" ht="15">
      <c r="A385" s="285">
        <v>6</v>
      </c>
      <c r="B385" s="155" t="s">
        <v>101</v>
      </c>
      <c r="C385" s="286">
        <v>2</v>
      </c>
      <c r="D385" s="287" t="s">
        <v>3</v>
      </c>
      <c r="E385" s="344"/>
      <c r="F385" s="315">
        <f t="shared" si="13"/>
        <v>0</v>
      </c>
    </row>
    <row r="386" spans="1:6" ht="25.5">
      <c r="A386" s="285">
        <v>7</v>
      </c>
      <c r="B386" s="186" t="s">
        <v>279</v>
      </c>
      <c r="C386" s="286">
        <v>2</v>
      </c>
      <c r="D386" s="287" t="s">
        <v>3</v>
      </c>
      <c r="E386" s="344"/>
      <c r="F386" s="315">
        <f t="shared" si="13"/>
        <v>0</v>
      </c>
    </row>
    <row r="387" spans="1:6" ht="15">
      <c r="A387" s="173"/>
      <c r="B387" s="282" t="s">
        <v>80</v>
      </c>
      <c r="C387" s="284"/>
      <c r="D387" s="284"/>
      <c r="E387" s="345"/>
      <c r="F387" s="346">
        <f>SUM(F380:F386)</f>
        <v>0</v>
      </c>
    </row>
    <row r="388" spans="1:6" ht="12.75" customHeight="1">
      <c r="A388" s="156"/>
      <c r="B388" s="266"/>
      <c r="C388" s="158"/>
      <c r="D388" s="159"/>
      <c r="E388" s="347"/>
      <c r="F388" s="348"/>
    </row>
    <row r="389" spans="1:6" ht="15">
      <c r="A389" s="156"/>
      <c r="B389" s="157" t="s">
        <v>81</v>
      </c>
      <c r="C389" s="158"/>
      <c r="D389" s="159"/>
      <c r="E389" s="347"/>
      <c r="F389" s="349"/>
    </row>
    <row r="390" spans="1:6" ht="15">
      <c r="A390" s="156"/>
      <c r="B390" s="160" t="s">
        <v>26</v>
      </c>
      <c r="C390" s="161">
        <v>0.1</v>
      </c>
      <c r="D390" s="159"/>
      <c r="E390" s="347"/>
      <c r="F390" s="348">
        <f>ROUND(C390*$F$389,2)</f>
        <v>0</v>
      </c>
    </row>
    <row r="391" spans="1:6" ht="15">
      <c r="A391" s="156"/>
      <c r="B391" s="160" t="s">
        <v>82</v>
      </c>
      <c r="C391" s="161">
        <v>0.05</v>
      </c>
      <c r="D391" s="159"/>
      <c r="E391" s="347"/>
      <c r="F391" s="348">
        <f>ROUND(C391*$F$389,2)</f>
        <v>0</v>
      </c>
    </row>
    <row r="392" spans="1:6" ht="15">
      <c r="A392" s="156"/>
      <c r="B392" s="160" t="s">
        <v>30</v>
      </c>
      <c r="C392" s="161">
        <v>0.01</v>
      </c>
      <c r="D392" s="159"/>
      <c r="E392" s="347"/>
      <c r="F392" s="348">
        <f>ROUND(C392*$F$389,2)</f>
        <v>0</v>
      </c>
    </row>
    <row r="393" spans="1:6" ht="15">
      <c r="A393" s="156"/>
      <c r="B393" s="160" t="s">
        <v>83</v>
      </c>
      <c r="C393" s="161">
        <v>0.18</v>
      </c>
      <c r="D393" s="159"/>
      <c r="E393" s="347"/>
      <c r="F393" s="348">
        <f>ROUND(C393*F390,2)</f>
        <v>0</v>
      </c>
    </row>
    <row r="394" spans="1:6" ht="15">
      <c r="A394" s="156"/>
      <c r="B394" s="149" t="s">
        <v>29</v>
      </c>
      <c r="C394" s="150">
        <v>0.03</v>
      </c>
      <c r="D394" s="151"/>
      <c r="E394" s="339"/>
      <c r="F394" s="338">
        <f>ROUND(+C394*$F$389,2)</f>
        <v>0</v>
      </c>
    </row>
    <row r="395" spans="1:6" ht="15">
      <c r="A395" s="156"/>
      <c r="B395" s="72" t="s">
        <v>137</v>
      </c>
      <c r="C395" s="73">
        <v>0.001</v>
      </c>
      <c r="D395" s="53"/>
      <c r="E395" s="340"/>
      <c r="F395" s="338">
        <f>ROUND(+C395*$F$389,2)</f>
        <v>0</v>
      </c>
    </row>
    <row r="396" spans="1:6" ht="15">
      <c r="A396" s="44"/>
      <c r="B396" s="45" t="s">
        <v>84</v>
      </c>
      <c r="C396" s="46"/>
      <c r="D396" s="47"/>
      <c r="E396" s="350"/>
      <c r="F396" s="351">
        <f>SUM(F390:F395)</f>
        <v>0</v>
      </c>
    </row>
    <row r="397" spans="1:6" ht="9.75" customHeight="1">
      <c r="A397" s="156"/>
      <c r="B397" s="267"/>
      <c r="C397" s="158"/>
      <c r="D397" s="159"/>
      <c r="E397" s="347"/>
      <c r="F397" s="349"/>
    </row>
    <row r="398" spans="1:6" ht="15">
      <c r="A398" s="44"/>
      <c r="B398" s="45" t="s">
        <v>85</v>
      </c>
      <c r="C398" s="46"/>
      <c r="D398" s="47"/>
      <c r="E398" s="350"/>
      <c r="F398" s="351">
        <f>+F387+F396</f>
        <v>0</v>
      </c>
    </row>
    <row r="399" spans="1:6" ht="12" customHeight="1">
      <c r="A399" s="44"/>
      <c r="B399" s="45"/>
      <c r="C399" s="46"/>
      <c r="D399" s="47"/>
      <c r="E399" s="350"/>
      <c r="F399" s="351"/>
    </row>
    <row r="400" spans="1:6" ht="15">
      <c r="A400" s="268"/>
      <c r="B400" s="269" t="s">
        <v>34</v>
      </c>
      <c r="C400" s="219"/>
      <c r="D400" s="220"/>
      <c r="E400" s="304"/>
      <c r="F400" s="351">
        <f>+F362+F377+F398</f>
        <v>0</v>
      </c>
    </row>
    <row r="401" spans="1:6" ht="12" customHeight="1">
      <c r="A401" s="142"/>
      <c r="B401" s="259"/>
      <c r="C401" s="144"/>
      <c r="D401" s="145"/>
      <c r="E401" s="337"/>
      <c r="F401" s="336"/>
    </row>
    <row r="402" spans="1:6" ht="15">
      <c r="A402" s="251"/>
      <c r="B402" s="270" t="s">
        <v>35</v>
      </c>
      <c r="C402" s="253"/>
      <c r="D402" s="254"/>
      <c r="E402" s="331"/>
      <c r="F402" s="332">
        <f>+F400</f>
        <v>0</v>
      </c>
    </row>
    <row r="403" spans="1:6" ht="15">
      <c r="A403" s="271"/>
      <c r="B403" s="272"/>
      <c r="C403" s="273"/>
      <c r="D403" s="274"/>
      <c r="E403" s="273"/>
      <c r="F403" s="275"/>
    </row>
    <row r="404" spans="1:6" ht="15">
      <c r="A404" s="276"/>
      <c r="B404" s="74"/>
      <c r="C404" s="277"/>
      <c r="D404" s="278"/>
      <c r="E404" s="277"/>
      <c r="F404" s="279"/>
    </row>
    <row r="405" spans="1:6" ht="15">
      <c r="A405" s="75"/>
      <c r="B405" s="75"/>
      <c r="C405" s="76"/>
      <c r="D405" s="77"/>
      <c r="E405" s="76"/>
      <c r="F405" s="78"/>
    </row>
    <row r="406" spans="1:6" ht="15">
      <c r="A406" s="75"/>
      <c r="B406" s="75"/>
      <c r="C406" s="76"/>
      <c r="D406" s="77"/>
      <c r="E406" s="76"/>
      <c r="F406" s="78"/>
    </row>
    <row r="407" spans="1:6" ht="15">
      <c r="A407" s="75"/>
      <c r="B407" s="75"/>
      <c r="C407" s="76"/>
      <c r="D407" s="77"/>
      <c r="E407" s="76"/>
      <c r="F407" s="78"/>
    </row>
    <row r="408" spans="3:5" ht="15">
      <c r="C408" s="76"/>
      <c r="E408" s="76"/>
    </row>
  </sheetData>
  <sheetProtection password="8A46" sheet="1"/>
  <mergeCells count="3">
    <mergeCell ref="A1:F1"/>
    <mergeCell ref="A2:F2"/>
    <mergeCell ref="A4:F4"/>
  </mergeCells>
  <printOptions horizontalCentered="1"/>
  <pageMargins left="0.03937007874015748" right="0" top="0.1968503937007874" bottom="0.1968503937007874" header="0" footer="0.11811023622047245"/>
  <pageSetup horizontalDpi="600" verticalDpi="600" orientation="portrait" scale="90" r:id="rId2"/>
  <headerFooter alignWithMargins="0">
    <oddFooter>&amp;C&amp;"Arial,Negrita"&amp;7Páginas &amp;P de &amp;N</oddFooter>
  </headerFooter>
  <rowBreaks count="9" manualBreakCount="9">
    <brk id="56" max="5" man="1"/>
    <brk id="103" max="5" man="1"/>
    <brk id="146" max="5" man="1"/>
    <brk id="186" max="5" man="1"/>
    <brk id="219" max="5" man="1"/>
    <brk id="266" max="5" man="1"/>
    <brk id="310" max="5" man="1"/>
    <brk id="345" max="5" man="1"/>
    <brk id="3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Esther Castillo Beltrán</dc:creator>
  <cp:keywords/>
  <dc:description/>
  <cp:lastModifiedBy>Karol Alexandra Peña Grullón</cp:lastModifiedBy>
  <cp:lastPrinted>2019-07-08T20:07:37Z</cp:lastPrinted>
  <dcterms:created xsi:type="dcterms:W3CDTF">2008-12-18T14:18:57Z</dcterms:created>
  <dcterms:modified xsi:type="dcterms:W3CDTF">2019-08-03T01:37:38Z</dcterms:modified>
  <cp:category/>
  <cp:version/>
  <cp:contentType/>
  <cp:contentStatus/>
</cp:coreProperties>
</file>